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0.60.11\Mashroat\35-Translation\Translated Documents references\White Book\Project Control\Updated\Templates\"/>
    </mc:Choice>
  </mc:AlternateContent>
  <bookViews>
    <workbookView xWindow="-15" yWindow="7995" windowWidth="19215" windowHeight="1320" tabRatio="879" firstSheet="1" activeTab="13"/>
  </bookViews>
  <sheets>
    <sheet name="Dashboard  (2)" sheetId="11" state="hidden" r:id="rId1"/>
    <sheet name="A.CoverPage" sheetId="1" r:id="rId2"/>
    <sheet name="0.INTRO" sheetId="37" r:id="rId3"/>
    <sheet name="1.HSSE" sheetId="5" r:id="rId4"/>
    <sheet name="2.QA-QC" sheetId="23" r:id="rId5"/>
    <sheet name="4.Progress" sheetId="19" r:id="rId6"/>
    <sheet name="5.Key Milestones " sheetId="22" r:id="rId7"/>
    <sheet name="6.Resources" sheetId="6" r:id="rId8"/>
    <sheet name="7.QtyTk" sheetId="34" r:id="rId9"/>
    <sheet name="8.Cost" sheetId="38" r:id="rId10"/>
    <sheet name="8.CO&amp;Trends" sheetId="36" r:id="rId11"/>
    <sheet name="9.POs" sheetId="27" r:id="rId12"/>
    <sheet name="11.Skyline" sheetId="35" r:id="rId13"/>
    <sheet name="12.T&amp;C" sheetId="31" r:id="rId14"/>
  </sheets>
  <externalReferences>
    <externalReference r:id="rId15"/>
    <externalReference r:id="rId16"/>
  </externalReferences>
  <definedNames>
    <definedName name="___old3" localSheetId="2" hidden="1">{#N/A,#N/A,FALSE,"Summary";#N/A,#N/A,FALSE,"3TJ";#N/A,#N/A,FALSE,"3TN";#N/A,#N/A,FALSE,"3TP";#N/A,#N/A,FALSE,"3SJ";#N/A,#N/A,FALSE,"3CJ";#N/A,#N/A,FALSE,"3CN";#N/A,#N/A,FALSE,"3CP";#N/A,#N/A,FALSE,"3A"}</definedName>
    <definedName name="___old3" localSheetId="9" hidden="1">{#N/A,#N/A,FALSE,"Summary";#N/A,#N/A,FALSE,"3TJ";#N/A,#N/A,FALSE,"3TN";#N/A,#N/A,FALSE,"3TP";#N/A,#N/A,FALSE,"3SJ";#N/A,#N/A,FALSE,"3CJ";#N/A,#N/A,FALSE,"3CN";#N/A,#N/A,FALSE,"3CP";#N/A,#N/A,FALSE,"3A"}</definedName>
    <definedName name="___old3" hidden="1">{#N/A,#N/A,FALSE,"Summary";#N/A,#N/A,FALSE,"3TJ";#N/A,#N/A,FALSE,"3TN";#N/A,#N/A,FALSE,"3TP";#N/A,#N/A,FALSE,"3SJ";#N/A,#N/A,FALSE,"3CJ";#N/A,#N/A,FALSE,"3CN";#N/A,#N/A,FALSE,"3CP";#N/A,#N/A,FALSE,"3A"}</definedName>
    <definedName name="___old5" localSheetId="2" hidden="1">{#N/A,#N/A,FALSE,"Summary";#N/A,#N/A,FALSE,"3TJ";#N/A,#N/A,FALSE,"3TN";#N/A,#N/A,FALSE,"3TP";#N/A,#N/A,FALSE,"3SJ";#N/A,#N/A,FALSE,"3CJ";#N/A,#N/A,FALSE,"3CN";#N/A,#N/A,FALSE,"3CP";#N/A,#N/A,FALSE,"3A"}</definedName>
    <definedName name="___old5" localSheetId="9" hidden="1">{#N/A,#N/A,FALSE,"Summary";#N/A,#N/A,FALSE,"3TJ";#N/A,#N/A,FALSE,"3TN";#N/A,#N/A,FALSE,"3TP";#N/A,#N/A,FALSE,"3SJ";#N/A,#N/A,FALSE,"3CJ";#N/A,#N/A,FALSE,"3CN";#N/A,#N/A,FALSE,"3CP";#N/A,#N/A,FALSE,"3A"}</definedName>
    <definedName name="___old5" hidden="1">{#N/A,#N/A,FALSE,"Summary";#N/A,#N/A,FALSE,"3TJ";#N/A,#N/A,FALSE,"3TN";#N/A,#N/A,FALSE,"3TP";#N/A,#N/A,FALSE,"3SJ";#N/A,#N/A,FALSE,"3CJ";#N/A,#N/A,FALSE,"3CN";#N/A,#N/A,FALSE,"3CP";#N/A,#N/A,FALSE,"3A"}</definedName>
    <definedName name="___old7" localSheetId="2" hidden="1">{#N/A,#N/A,FALSE,"Summary";#N/A,#N/A,FALSE,"3TJ";#N/A,#N/A,FALSE,"3TN";#N/A,#N/A,FALSE,"3TP";#N/A,#N/A,FALSE,"3SJ";#N/A,#N/A,FALSE,"3CJ";#N/A,#N/A,FALSE,"3CN";#N/A,#N/A,FALSE,"3CP";#N/A,#N/A,FALSE,"3A"}</definedName>
    <definedName name="___old7" localSheetId="9" hidden="1">{#N/A,#N/A,FALSE,"Summary";#N/A,#N/A,FALSE,"3TJ";#N/A,#N/A,FALSE,"3TN";#N/A,#N/A,FALSE,"3TP";#N/A,#N/A,FALSE,"3SJ";#N/A,#N/A,FALSE,"3CJ";#N/A,#N/A,FALSE,"3CN";#N/A,#N/A,FALSE,"3CP";#N/A,#N/A,FALSE,"3A"}</definedName>
    <definedName name="___old7" hidden="1">{#N/A,#N/A,FALSE,"Summary";#N/A,#N/A,FALSE,"3TJ";#N/A,#N/A,FALSE,"3TN";#N/A,#N/A,FALSE,"3TP";#N/A,#N/A,FALSE,"3SJ";#N/A,#N/A,FALSE,"3CJ";#N/A,#N/A,FALSE,"3CN";#N/A,#N/A,FALSE,"3CP";#N/A,#N/A,FALSE,"3A"}</definedName>
    <definedName name="__old3" localSheetId="2" hidden="1">{#N/A,#N/A,FALSE,"Summary";#N/A,#N/A,FALSE,"3TJ";#N/A,#N/A,FALSE,"3TN";#N/A,#N/A,FALSE,"3TP";#N/A,#N/A,FALSE,"3SJ";#N/A,#N/A,FALSE,"3CJ";#N/A,#N/A,FALSE,"3CN";#N/A,#N/A,FALSE,"3CP";#N/A,#N/A,FALSE,"3A"}</definedName>
    <definedName name="__old3" localSheetId="9" hidden="1">{#N/A,#N/A,FALSE,"Summary";#N/A,#N/A,FALSE,"3TJ";#N/A,#N/A,FALSE,"3TN";#N/A,#N/A,FALSE,"3TP";#N/A,#N/A,FALSE,"3SJ";#N/A,#N/A,FALSE,"3CJ";#N/A,#N/A,FALSE,"3CN";#N/A,#N/A,FALSE,"3CP";#N/A,#N/A,FALSE,"3A"}</definedName>
    <definedName name="__old3" hidden="1">{#N/A,#N/A,FALSE,"Summary";#N/A,#N/A,FALSE,"3TJ";#N/A,#N/A,FALSE,"3TN";#N/A,#N/A,FALSE,"3TP";#N/A,#N/A,FALSE,"3SJ";#N/A,#N/A,FALSE,"3CJ";#N/A,#N/A,FALSE,"3CN";#N/A,#N/A,FALSE,"3CP";#N/A,#N/A,FALSE,"3A"}</definedName>
    <definedName name="__old5" localSheetId="2" hidden="1">{#N/A,#N/A,FALSE,"Summary";#N/A,#N/A,FALSE,"3TJ";#N/A,#N/A,FALSE,"3TN";#N/A,#N/A,FALSE,"3TP";#N/A,#N/A,FALSE,"3SJ";#N/A,#N/A,FALSE,"3CJ";#N/A,#N/A,FALSE,"3CN";#N/A,#N/A,FALSE,"3CP";#N/A,#N/A,FALSE,"3A"}</definedName>
    <definedName name="__old5" localSheetId="9" hidden="1">{#N/A,#N/A,FALSE,"Summary";#N/A,#N/A,FALSE,"3TJ";#N/A,#N/A,FALSE,"3TN";#N/A,#N/A,FALSE,"3TP";#N/A,#N/A,FALSE,"3SJ";#N/A,#N/A,FALSE,"3CJ";#N/A,#N/A,FALSE,"3CN";#N/A,#N/A,FALSE,"3CP";#N/A,#N/A,FALSE,"3A"}</definedName>
    <definedName name="__old5" hidden="1">{#N/A,#N/A,FALSE,"Summary";#N/A,#N/A,FALSE,"3TJ";#N/A,#N/A,FALSE,"3TN";#N/A,#N/A,FALSE,"3TP";#N/A,#N/A,FALSE,"3SJ";#N/A,#N/A,FALSE,"3CJ";#N/A,#N/A,FALSE,"3CN";#N/A,#N/A,FALSE,"3CP";#N/A,#N/A,FALSE,"3A"}</definedName>
    <definedName name="__old7" localSheetId="2" hidden="1">{#N/A,#N/A,FALSE,"Summary";#N/A,#N/A,FALSE,"3TJ";#N/A,#N/A,FALSE,"3TN";#N/A,#N/A,FALSE,"3TP";#N/A,#N/A,FALSE,"3SJ";#N/A,#N/A,FALSE,"3CJ";#N/A,#N/A,FALSE,"3CN";#N/A,#N/A,FALSE,"3CP";#N/A,#N/A,FALSE,"3A"}</definedName>
    <definedName name="__old7" localSheetId="9" hidden="1">{#N/A,#N/A,FALSE,"Summary";#N/A,#N/A,FALSE,"3TJ";#N/A,#N/A,FALSE,"3TN";#N/A,#N/A,FALSE,"3TP";#N/A,#N/A,FALSE,"3SJ";#N/A,#N/A,FALSE,"3CJ";#N/A,#N/A,FALSE,"3CN";#N/A,#N/A,FALSE,"3CP";#N/A,#N/A,FALSE,"3A"}</definedName>
    <definedName name="__old7" hidden="1">{#N/A,#N/A,FALSE,"Summary";#N/A,#N/A,FALSE,"3TJ";#N/A,#N/A,FALSE,"3TN";#N/A,#N/A,FALSE,"3TP";#N/A,#N/A,FALSE,"3SJ";#N/A,#N/A,FALSE,"3CJ";#N/A,#N/A,FALSE,"3CN";#N/A,#N/A,FALSE,"3CP";#N/A,#N/A,FALSE,"3A"}</definedName>
    <definedName name="_Fill" localSheetId="2" hidden="1">'[1]#REF'!#REF!</definedName>
    <definedName name="_Fill" localSheetId="9" hidden="1">'[1]#REF'!#REF!</definedName>
    <definedName name="_Fill" hidden="1">'[1]#REF'!#REF!</definedName>
    <definedName name="_Key1" hidden="1">'[2]TAX-TIANJIN'!$C$12</definedName>
    <definedName name="_Order1" hidden="1">255</definedName>
    <definedName name="_Order2" hidden="1">255</definedName>
    <definedName name="_Sort" hidden="1">'[2]TAX-TIANJIN'!$A$11:$D$12</definedName>
    <definedName name="ab" localSheetId="2" hidden="1">{#N/A,#N/A,FALSE,"SumD";#N/A,#N/A,FALSE,"ElecD";#N/A,#N/A,FALSE,"MechD";#N/A,#N/A,FALSE,"GeotD";#N/A,#N/A,FALSE,"PrcsD";#N/A,#N/A,FALSE,"TunnD";#N/A,#N/A,FALSE,"CivlD";#N/A,#N/A,FALSE,"NtwkD";#N/A,#N/A,FALSE,"EstgD";#N/A,#N/A,FALSE,"PEngD"}</definedName>
    <definedName name="ab" localSheetId="9" hidden="1">{#N/A,#N/A,FALSE,"SumD";#N/A,#N/A,FALSE,"ElecD";#N/A,#N/A,FALSE,"MechD";#N/A,#N/A,FALSE,"GeotD";#N/A,#N/A,FALSE,"PrcsD";#N/A,#N/A,FALSE,"TunnD";#N/A,#N/A,FALSE,"CivlD";#N/A,#N/A,FALSE,"NtwkD";#N/A,#N/A,FALSE,"EstgD";#N/A,#N/A,FALSE,"PEngD"}</definedName>
    <definedName name="ab" hidden="1">{#N/A,#N/A,FALSE,"SumD";#N/A,#N/A,FALSE,"ElecD";#N/A,#N/A,FALSE,"MechD";#N/A,#N/A,FALSE,"GeotD";#N/A,#N/A,FALSE,"PrcsD";#N/A,#N/A,FALSE,"TunnD";#N/A,#N/A,FALSE,"CivlD";#N/A,#N/A,FALSE,"NtwkD";#N/A,#N/A,FALSE,"EstgD";#N/A,#N/A,FALSE,"PEngD"}</definedName>
    <definedName name="as" localSheetId="2" hidden="1">{#N/A,#N/A,FALSE,"SumD";#N/A,#N/A,FALSE,"ElecD";#N/A,#N/A,FALSE,"MechD";#N/A,#N/A,FALSE,"GeotD";#N/A,#N/A,FALSE,"PrcsD";#N/A,#N/A,FALSE,"TunnD";#N/A,#N/A,FALSE,"CivlD";#N/A,#N/A,FALSE,"NtwkD";#N/A,#N/A,FALSE,"EstgD";#N/A,#N/A,FALSE,"PEngD"}</definedName>
    <definedName name="as" localSheetId="9" hidden="1">{#N/A,#N/A,FALSE,"SumD";#N/A,#N/A,FALSE,"ElecD";#N/A,#N/A,FALSE,"MechD";#N/A,#N/A,FALSE,"GeotD";#N/A,#N/A,FALSE,"PrcsD";#N/A,#N/A,FALSE,"TunnD";#N/A,#N/A,FALSE,"CivlD";#N/A,#N/A,FALSE,"NtwkD";#N/A,#N/A,FALSE,"EstgD";#N/A,#N/A,FALSE,"PEngD"}</definedName>
    <definedName name="as" hidden="1">{#N/A,#N/A,FALSE,"SumD";#N/A,#N/A,FALSE,"ElecD";#N/A,#N/A,FALSE,"MechD";#N/A,#N/A,FALSE,"GeotD";#N/A,#N/A,FALSE,"PrcsD";#N/A,#N/A,FALSE,"TunnD";#N/A,#N/A,FALSE,"CivlD";#N/A,#N/A,FALSE,"NtwkD";#N/A,#N/A,FALSE,"EstgD";#N/A,#N/A,FALSE,"PEngD"}</definedName>
    <definedName name="ccc" localSheetId="2" hidden="1">{#N/A,#N/A,FALSE,"SumD";#N/A,#N/A,FALSE,"ElecD";#N/A,#N/A,FALSE,"MechD";#N/A,#N/A,FALSE,"GeotD";#N/A,#N/A,FALSE,"PrcsD";#N/A,#N/A,FALSE,"TunnD";#N/A,#N/A,FALSE,"CivlD";#N/A,#N/A,FALSE,"NtwkD";#N/A,#N/A,FALSE,"EstgD";#N/A,#N/A,FALSE,"PEngD"}</definedName>
    <definedName name="ccc" localSheetId="9" hidden="1">{#N/A,#N/A,FALSE,"SumD";#N/A,#N/A,FALSE,"ElecD";#N/A,#N/A,FALSE,"MechD";#N/A,#N/A,FALSE,"GeotD";#N/A,#N/A,FALSE,"PrcsD";#N/A,#N/A,FALSE,"TunnD";#N/A,#N/A,FALSE,"CivlD";#N/A,#N/A,FALSE,"NtwkD";#N/A,#N/A,FALSE,"EstgD";#N/A,#N/A,FALSE,"PEngD"}</definedName>
    <definedName name="ccc" hidden="1">{#N/A,#N/A,FALSE,"SumD";#N/A,#N/A,FALSE,"ElecD";#N/A,#N/A,FALSE,"MechD";#N/A,#N/A,FALSE,"GeotD";#N/A,#N/A,FALSE,"PrcsD";#N/A,#N/A,FALSE,"TunnD";#N/A,#N/A,FALSE,"CivlD";#N/A,#N/A,FALSE,"NtwkD";#N/A,#N/A,FALSE,"EstgD";#N/A,#N/A,FALSE,"PEngD"}</definedName>
    <definedName name="ddddd" localSheetId="2" hidden="1">{#N/A,#N/A,FALSE,"SumD";#N/A,#N/A,FALSE,"ElecD";#N/A,#N/A,FALSE,"MechD";#N/A,#N/A,FALSE,"GeotD";#N/A,#N/A,FALSE,"PrcsD";#N/A,#N/A,FALSE,"TunnD";#N/A,#N/A,FALSE,"CivlD";#N/A,#N/A,FALSE,"NtwkD";#N/A,#N/A,FALSE,"EstgD";#N/A,#N/A,FALSE,"PEngD"}</definedName>
    <definedName name="ddddd" localSheetId="9" hidden="1">{#N/A,#N/A,FALSE,"SumD";#N/A,#N/A,FALSE,"ElecD";#N/A,#N/A,FALSE,"MechD";#N/A,#N/A,FALSE,"GeotD";#N/A,#N/A,FALSE,"PrcsD";#N/A,#N/A,FALSE,"TunnD";#N/A,#N/A,FALSE,"CivlD";#N/A,#N/A,FALSE,"NtwkD";#N/A,#N/A,FALSE,"EstgD";#N/A,#N/A,FALSE,"PEngD"}</definedName>
    <definedName name="ddddd" hidden="1">{#N/A,#N/A,FALSE,"SumD";#N/A,#N/A,FALSE,"ElecD";#N/A,#N/A,FALSE,"MechD";#N/A,#N/A,FALSE,"GeotD";#N/A,#N/A,FALSE,"PrcsD";#N/A,#N/A,FALSE,"TunnD";#N/A,#N/A,FALSE,"CivlD";#N/A,#N/A,FALSE,"NtwkD";#N/A,#N/A,FALSE,"EstgD";#N/A,#N/A,FALSE,"PEngD"}</definedName>
    <definedName name="dfffff" localSheetId="2" hidden="1">{#N/A,#N/A,FALSE,"SumG";#N/A,#N/A,FALSE,"ElecG";#N/A,#N/A,FALSE,"MechG";#N/A,#N/A,FALSE,"GeotG";#N/A,#N/A,FALSE,"PrcsG";#N/A,#N/A,FALSE,"TunnG";#N/A,#N/A,FALSE,"CivlG";#N/A,#N/A,FALSE,"NtwkG";#N/A,#N/A,FALSE,"EstgG";#N/A,#N/A,FALSE,"PEngG"}</definedName>
    <definedName name="dfffff" localSheetId="9" hidden="1">{#N/A,#N/A,FALSE,"SumG";#N/A,#N/A,FALSE,"ElecG";#N/A,#N/A,FALSE,"MechG";#N/A,#N/A,FALSE,"GeotG";#N/A,#N/A,FALSE,"PrcsG";#N/A,#N/A,FALSE,"TunnG";#N/A,#N/A,FALSE,"CivlG";#N/A,#N/A,FALSE,"NtwkG";#N/A,#N/A,FALSE,"EstgG";#N/A,#N/A,FALSE,"PEngG"}</definedName>
    <definedName name="dfffff" hidden="1">{#N/A,#N/A,FALSE,"SumG";#N/A,#N/A,FALSE,"ElecG";#N/A,#N/A,FALSE,"MechG";#N/A,#N/A,FALSE,"GeotG";#N/A,#N/A,FALSE,"PrcsG";#N/A,#N/A,FALSE,"TunnG";#N/A,#N/A,FALSE,"CivlG";#N/A,#N/A,FALSE,"NtwkG";#N/A,#N/A,FALSE,"EstgG";#N/A,#N/A,FALSE,"PEngG"}</definedName>
    <definedName name="dgfd" localSheetId="2" hidden="1">{#N/A,#N/A,FALSE,"SumG";#N/A,#N/A,FALSE,"ElecG";#N/A,#N/A,FALSE,"MechG";#N/A,#N/A,FALSE,"GeotG";#N/A,#N/A,FALSE,"PrcsG";#N/A,#N/A,FALSE,"TunnG";#N/A,#N/A,FALSE,"CivlG";#N/A,#N/A,FALSE,"NtwkG";#N/A,#N/A,FALSE,"EstgG";#N/A,#N/A,FALSE,"PEngG"}</definedName>
    <definedName name="dgfd" localSheetId="9" hidden="1">{#N/A,#N/A,FALSE,"SumG";#N/A,#N/A,FALSE,"ElecG";#N/A,#N/A,FALSE,"MechG";#N/A,#N/A,FALSE,"GeotG";#N/A,#N/A,FALSE,"PrcsG";#N/A,#N/A,FALSE,"TunnG";#N/A,#N/A,FALSE,"CivlG";#N/A,#N/A,FALSE,"NtwkG";#N/A,#N/A,FALSE,"EstgG";#N/A,#N/A,FALSE,"PEngG"}</definedName>
    <definedName name="dgfd" hidden="1">{#N/A,#N/A,FALSE,"SumG";#N/A,#N/A,FALSE,"ElecG";#N/A,#N/A,FALSE,"MechG";#N/A,#N/A,FALSE,"GeotG";#N/A,#N/A,FALSE,"PrcsG";#N/A,#N/A,FALSE,"TunnG";#N/A,#N/A,FALSE,"CivlG";#N/A,#N/A,FALSE,"NtwkG";#N/A,#N/A,FALSE,"EstgG";#N/A,#N/A,FALSE,"PEngG"}</definedName>
    <definedName name="dvbgf" localSheetId="2" hidden="1">{#N/A,#N/A,FALSE,"SumD";#N/A,#N/A,FALSE,"ElecD";#N/A,#N/A,FALSE,"MechD";#N/A,#N/A,FALSE,"GeotD";#N/A,#N/A,FALSE,"PrcsD";#N/A,#N/A,FALSE,"TunnD";#N/A,#N/A,FALSE,"CivlD";#N/A,#N/A,FALSE,"NtwkD";#N/A,#N/A,FALSE,"EstgD";#N/A,#N/A,FALSE,"PEngD"}</definedName>
    <definedName name="dvbgf" localSheetId="9" hidden="1">{#N/A,#N/A,FALSE,"SumD";#N/A,#N/A,FALSE,"ElecD";#N/A,#N/A,FALSE,"MechD";#N/A,#N/A,FALSE,"GeotD";#N/A,#N/A,FALSE,"PrcsD";#N/A,#N/A,FALSE,"TunnD";#N/A,#N/A,FALSE,"CivlD";#N/A,#N/A,FALSE,"NtwkD";#N/A,#N/A,FALSE,"EstgD";#N/A,#N/A,FALSE,"PEngD"}</definedName>
    <definedName name="dvbgf" hidden="1">{#N/A,#N/A,FALSE,"SumD";#N/A,#N/A,FALSE,"ElecD";#N/A,#N/A,FALSE,"MechD";#N/A,#N/A,FALSE,"GeotD";#N/A,#N/A,FALSE,"PrcsD";#N/A,#N/A,FALSE,"TunnD";#N/A,#N/A,FALSE,"CivlD";#N/A,#N/A,FALSE,"NtwkD";#N/A,#N/A,FALSE,"EstgD";#N/A,#N/A,FALSE,"PEngD"}</definedName>
    <definedName name="ee" localSheetId="2" hidden="1">{#N/A,#N/A,FALSE,"SumG";#N/A,#N/A,FALSE,"ElecG";#N/A,#N/A,FALSE,"MechG";#N/A,#N/A,FALSE,"GeotG";#N/A,#N/A,FALSE,"PrcsG";#N/A,#N/A,FALSE,"TunnG";#N/A,#N/A,FALSE,"CivlG";#N/A,#N/A,FALSE,"NtwkG";#N/A,#N/A,FALSE,"EstgG";#N/A,#N/A,FALSE,"PEngG"}</definedName>
    <definedName name="ee" localSheetId="9" hidden="1">{#N/A,#N/A,FALSE,"SumG";#N/A,#N/A,FALSE,"ElecG";#N/A,#N/A,FALSE,"MechG";#N/A,#N/A,FALSE,"GeotG";#N/A,#N/A,FALSE,"PrcsG";#N/A,#N/A,FALSE,"TunnG";#N/A,#N/A,FALSE,"CivlG";#N/A,#N/A,FALSE,"NtwkG";#N/A,#N/A,FALSE,"EstgG";#N/A,#N/A,FALSE,"PEngG"}</definedName>
    <definedName name="ee" hidden="1">{#N/A,#N/A,FALSE,"SumG";#N/A,#N/A,FALSE,"ElecG";#N/A,#N/A,FALSE,"MechG";#N/A,#N/A,FALSE,"GeotG";#N/A,#N/A,FALSE,"PrcsG";#N/A,#N/A,FALSE,"TunnG";#N/A,#N/A,FALSE,"CivlG";#N/A,#N/A,FALSE,"NtwkG";#N/A,#N/A,FALSE,"EstgG";#N/A,#N/A,FALSE,"PEngG"}</definedName>
    <definedName name="er" localSheetId="2" hidden="1">{#N/A,#N/A,FALSE,"SumG";#N/A,#N/A,FALSE,"ElecG";#N/A,#N/A,FALSE,"MechG";#N/A,#N/A,FALSE,"GeotG";#N/A,#N/A,FALSE,"PrcsG";#N/A,#N/A,FALSE,"TunnG";#N/A,#N/A,FALSE,"CivlG";#N/A,#N/A,FALSE,"NtwkG";#N/A,#N/A,FALSE,"EstgG";#N/A,#N/A,FALSE,"PEngG"}</definedName>
    <definedName name="er" localSheetId="9" hidden="1">{#N/A,#N/A,FALSE,"SumG";#N/A,#N/A,FALSE,"ElecG";#N/A,#N/A,FALSE,"MechG";#N/A,#N/A,FALSE,"GeotG";#N/A,#N/A,FALSE,"PrcsG";#N/A,#N/A,FALSE,"TunnG";#N/A,#N/A,FALSE,"CivlG";#N/A,#N/A,FALSE,"NtwkG";#N/A,#N/A,FALSE,"EstgG";#N/A,#N/A,FALSE,"PEngG"}</definedName>
    <definedName name="er" hidden="1">{#N/A,#N/A,FALSE,"SumG";#N/A,#N/A,FALSE,"ElecG";#N/A,#N/A,FALSE,"MechG";#N/A,#N/A,FALSE,"GeotG";#N/A,#N/A,FALSE,"PrcsG";#N/A,#N/A,FALSE,"TunnG";#N/A,#N/A,FALSE,"CivlG";#N/A,#N/A,FALSE,"NtwkG";#N/A,#N/A,FALSE,"EstgG";#N/A,#N/A,FALSE,"PEngG"}</definedName>
    <definedName name="fdff" localSheetId="2" hidden="1">{#N/A,#N/A,FALSE,"SumG";#N/A,#N/A,FALSE,"ElecG";#N/A,#N/A,FALSE,"MechG";#N/A,#N/A,FALSE,"GeotG";#N/A,#N/A,FALSE,"PrcsG";#N/A,#N/A,FALSE,"TunnG";#N/A,#N/A,FALSE,"CivlG";#N/A,#N/A,FALSE,"NtwkG";#N/A,#N/A,FALSE,"EstgG";#N/A,#N/A,FALSE,"PEngG"}</definedName>
    <definedName name="fdff" localSheetId="9" hidden="1">{#N/A,#N/A,FALSE,"SumG";#N/A,#N/A,FALSE,"ElecG";#N/A,#N/A,FALSE,"MechG";#N/A,#N/A,FALSE,"GeotG";#N/A,#N/A,FALSE,"PrcsG";#N/A,#N/A,FALSE,"TunnG";#N/A,#N/A,FALSE,"CivlG";#N/A,#N/A,FALSE,"NtwkG";#N/A,#N/A,FALSE,"EstgG";#N/A,#N/A,FALSE,"PEngG"}</definedName>
    <definedName name="fdff" hidden="1">{#N/A,#N/A,FALSE,"SumG";#N/A,#N/A,FALSE,"ElecG";#N/A,#N/A,FALSE,"MechG";#N/A,#N/A,FALSE,"GeotG";#N/A,#N/A,FALSE,"PrcsG";#N/A,#N/A,FALSE,"TunnG";#N/A,#N/A,FALSE,"CivlG";#N/A,#N/A,FALSE,"NtwkG";#N/A,#N/A,FALSE,"EstgG";#N/A,#N/A,FALSE,"PEngG"}</definedName>
    <definedName name="fg" localSheetId="2" hidden="1">{#N/A,#N/A,FALSE,"SumG";#N/A,#N/A,FALSE,"ElecG";#N/A,#N/A,FALSE,"MechG";#N/A,#N/A,FALSE,"GeotG";#N/A,#N/A,FALSE,"PrcsG";#N/A,#N/A,FALSE,"TunnG";#N/A,#N/A,FALSE,"CivlG";#N/A,#N/A,FALSE,"NtwkG";#N/A,#N/A,FALSE,"EstgG";#N/A,#N/A,FALSE,"PEngG"}</definedName>
    <definedName name="fg" localSheetId="9" hidden="1">{#N/A,#N/A,FALSE,"SumG";#N/A,#N/A,FALSE,"ElecG";#N/A,#N/A,FALSE,"MechG";#N/A,#N/A,FALSE,"GeotG";#N/A,#N/A,FALSE,"PrcsG";#N/A,#N/A,FALSE,"TunnG";#N/A,#N/A,FALSE,"CivlG";#N/A,#N/A,FALSE,"NtwkG";#N/A,#N/A,FALSE,"EstgG";#N/A,#N/A,FALSE,"PEngG"}</definedName>
    <definedName name="fg" hidden="1">{#N/A,#N/A,FALSE,"SumG";#N/A,#N/A,FALSE,"ElecG";#N/A,#N/A,FALSE,"MechG";#N/A,#N/A,FALSE,"GeotG";#N/A,#N/A,FALSE,"PrcsG";#N/A,#N/A,FALSE,"TunnG";#N/A,#N/A,FALSE,"CivlG";#N/A,#N/A,FALSE,"NtwkG";#N/A,#N/A,FALSE,"EstgG";#N/A,#N/A,FALSE,"PEngG"}</definedName>
    <definedName name="fgdfg" localSheetId="2" hidden="1">{#N/A,#N/A,FALSE,"SumD";#N/A,#N/A,FALSE,"ElecD";#N/A,#N/A,FALSE,"MechD";#N/A,#N/A,FALSE,"GeotD";#N/A,#N/A,FALSE,"PrcsD";#N/A,#N/A,FALSE,"TunnD";#N/A,#N/A,FALSE,"CivlD";#N/A,#N/A,FALSE,"NtwkD";#N/A,#N/A,FALSE,"EstgD";#N/A,#N/A,FALSE,"PEngD"}</definedName>
    <definedName name="fgdfg" localSheetId="9" hidden="1">{#N/A,#N/A,FALSE,"SumD";#N/A,#N/A,FALSE,"ElecD";#N/A,#N/A,FALSE,"MechD";#N/A,#N/A,FALSE,"GeotD";#N/A,#N/A,FALSE,"PrcsD";#N/A,#N/A,FALSE,"TunnD";#N/A,#N/A,FALSE,"CivlD";#N/A,#N/A,FALSE,"NtwkD";#N/A,#N/A,FALSE,"EstgD";#N/A,#N/A,FALSE,"PEngD"}</definedName>
    <definedName name="fgdfg" hidden="1">{#N/A,#N/A,FALSE,"SumD";#N/A,#N/A,FALSE,"ElecD";#N/A,#N/A,FALSE,"MechD";#N/A,#N/A,FALSE,"GeotD";#N/A,#N/A,FALSE,"PrcsD";#N/A,#N/A,FALSE,"TunnD";#N/A,#N/A,FALSE,"CivlD";#N/A,#N/A,FALSE,"NtwkD";#N/A,#N/A,FALSE,"EstgD";#N/A,#N/A,FALSE,"PEngD"}</definedName>
    <definedName name="fgfdg" localSheetId="2" hidden="1">{#N/A,#N/A,FALSE,"SumG";#N/A,#N/A,FALSE,"ElecG";#N/A,#N/A,FALSE,"MechG";#N/A,#N/A,FALSE,"GeotG";#N/A,#N/A,FALSE,"PrcsG";#N/A,#N/A,FALSE,"TunnG";#N/A,#N/A,FALSE,"CivlG";#N/A,#N/A,FALSE,"NtwkG";#N/A,#N/A,FALSE,"EstgG";#N/A,#N/A,FALSE,"PEngG"}</definedName>
    <definedName name="fgfdg" localSheetId="9" hidden="1">{#N/A,#N/A,FALSE,"SumG";#N/A,#N/A,FALSE,"ElecG";#N/A,#N/A,FALSE,"MechG";#N/A,#N/A,FALSE,"GeotG";#N/A,#N/A,FALSE,"PrcsG";#N/A,#N/A,FALSE,"TunnG";#N/A,#N/A,FALSE,"CivlG";#N/A,#N/A,FALSE,"NtwkG";#N/A,#N/A,FALSE,"EstgG";#N/A,#N/A,FALSE,"PEngG"}</definedName>
    <definedName name="fgfdg" hidden="1">{#N/A,#N/A,FALSE,"SumG";#N/A,#N/A,FALSE,"ElecG";#N/A,#N/A,FALSE,"MechG";#N/A,#N/A,FALSE,"GeotG";#N/A,#N/A,FALSE,"PrcsG";#N/A,#N/A,FALSE,"TunnG";#N/A,#N/A,FALSE,"CivlG";#N/A,#N/A,FALSE,"NtwkG";#N/A,#N/A,FALSE,"EstgG";#N/A,#N/A,FALSE,"PEngG"}</definedName>
    <definedName name="fghfg" localSheetId="2" hidden="1">{#N/A,#N/A,FALSE,"SumD";#N/A,#N/A,FALSE,"ElecD";#N/A,#N/A,FALSE,"MechD";#N/A,#N/A,FALSE,"GeotD";#N/A,#N/A,FALSE,"PrcsD";#N/A,#N/A,FALSE,"TunnD";#N/A,#N/A,FALSE,"CivlD";#N/A,#N/A,FALSE,"NtwkD";#N/A,#N/A,FALSE,"EstgD";#N/A,#N/A,FALSE,"PEngD"}</definedName>
    <definedName name="fghfg" localSheetId="9" hidden="1">{#N/A,#N/A,FALSE,"SumD";#N/A,#N/A,FALSE,"ElecD";#N/A,#N/A,FALSE,"MechD";#N/A,#N/A,FALSE,"GeotD";#N/A,#N/A,FALSE,"PrcsD";#N/A,#N/A,FALSE,"TunnD";#N/A,#N/A,FALSE,"CivlD";#N/A,#N/A,FALSE,"NtwkD";#N/A,#N/A,FALSE,"EstgD";#N/A,#N/A,FALSE,"PEngD"}</definedName>
    <definedName name="fghfg" hidden="1">{#N/A,#N/A,FALSE,"SumD";#N/A,#N/A,FALSE,"ElecD";#N/A,#N/A,FALSE,"MechD";#N/A,#N/A,FALSE,"GeotD";#N/A,#N/A,FALSE,"PrcsD";#N/A,#N/A,FALSE,"TunnD";#N/A,#N/A,FALSE,"CivlD";#N/A,#N/A,FALSE,"NtwkD";#N/A,#N/A,FALSE,"EstgD";#N/A,#N/A,FALSE,"PEngD"}</definedName>
    <definedName name="FGHH" localSheetId="2" hidden="1">{#N/A,#N/A,FALSE,"SumD";#N/A,#N/A,FALSE,"ElecD";#N/A,#N/A,FALSE,"MechD";#N/A,#N/A,FALSE,"GeotD";#N/A,#N/A,FALSE,"PrcsD";#N/A,#N/A,FALSE,"TunnD";#N/A,#N/A,FALSE,"CivlD";#N/A,#N/A,FALSE,"NtwkD";#N/A,#N/A,FALSE,"EstgD";#N/A,#N/A,FALSE,"PEngD"}</definedName>
    <definedName name="FGHH" localSheetId="9"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gfdgfdg" localSheetId="2" hidden="1">{#N/A,#N/A,FALSE,"SumD";#N/A,#N/A,FALSE,"ElecD";#N/A,#N/A,FALSE,"MechD";#N/A,#N/A,FALSE,"GeotD";#N/A,#N/A,FALSE,"PrcsD";#N/A,#N/A,FALSE,"TunnD";#N/A,#N/A,FALSE,"CivlD";#N/A,#N/A,FALSE,"NtwkD";#N/A,#N/A,FALSE,"EstgD";#N/A,#N/A,FALSE,"PEngD"}</definedName>
    <definedName name="gfdgfdg" localSheetId="9" hidden="1">{#N/A,#N/A,FALSE,"SumD";#N/A,#N/A,FALSE,"ElecD";#N/A,#N/A,FALSE,"MechD";#N/A,#N/A,FALSE,"GeotD";#N/A,#N/A,FALSE,"PrcsD";#N/A,#N/A,FALSE,"TunnD";#N/A,#N/A,FALSE,"CivlD";#N/A,#N/A,FALSE,"NtwkD";#N/A,#N/A,FALSE,"EstgD";#N/A,#N/A,FALSE,"PEngD"}</definedName>
    <definedName name="gfdgfdg" hidden="1">{#N/A,#N/A,FALSE,"SumD";#N/A,#N/A,FALSE,"ElecD";#N/A,#N/A,FALSE,"MechD";#N/A,#N/A,FALSE,"GeotD";#N/A,#N/A,FALSE,"PrcsD";#N/A,#N/A,FALSE,"TunnD";#N/A,#N/A,FALSE,"CivlD";#N/A,#N/A,FALSE,"NtwkD";#N/A,#N/A,FALSE,"EstgD";#N/A,#N/A,FALSE,"PEngD"}</definedName>
    <definedName name="gfgfgfgfg" localSheetId="2" hidden="1">{#N/A,#N/A,FALSE,"SumD";#N/A,#N/A,FALSE,"ElecD";#N/A,#N/A,FALSE,"MechD";#N/A,#N/A,FALSE,"GeotD";#N/A,#N/A,FALSE,"PrcsD";#N/A,#N/A,FALSE,"TunnD";#N/A,#N/A,FALSE,"CivlD";#N/A,#N/A,FALSE,"NtwkD";#N/A,#N/A,FALSE,"EstgD";#N/A,#N/A,FALSE,"PEngD"}</definedName>
    <definedName name="gfgfgfgfg" localSheetId="9" hidden="1">{#N/A,#N/A,FALSE,"SumD";#N/A,#N/A,FALSE,"ElecD";#N/A,#N/A,FALSE,"MechD";#N/A,#N/A,FALSE,"GeotD";#N/A,#N/A,FALSE,"PrcsD";#N/A,#N/A,FALSE,"TunnD";#N/A,#N/A,FALSE,"CivlD";#N/A,#N/A,FALSE,"NtwkD";#N/A,#N/A,FALSE,"EstgD";#N/A,#N/A,FALSE,"PEngD"}</definedName>
    <definedName name="gfgfgfgfg" hidden="1">{#N/A,#N/A,FALSE,"SumD";#N/A,#N/A,FALSE,"ElecD";#N/A,#N/A,FALSE,"MechD";#N/A,#N/A,FALSE,"GeotD";#N/A,#N/A,FALSE,"PrcsD";#N/A,#N/A,FALSE,"TunnD";#N/A,#N/A,FALSE,"CivlD";#N/A,#N/A,FALSE,"NtwkD";#N/A,#N/A,FALSE,"EstgD";#N/A,#N/A,FALSE,"PEngD"}</definedName>
    <definedName name="gfgfgfgss" localSheetId="2" hidden="1">{#N/A,#N/A,FALSE,"SumG";#N/A,#N/A,FALSE,"ElecG";#N/A,#N/A,FALSE,"MechG";#N/A,#N/A,FALSE,"GeotG";#N/A,#N/A,FALSE,"PrcsG";#N/A,#N/A,FALSE,"TunnG";#N/A,#N/A,FALSE,"CivlG";#N/A,#N/A,FALSE,"NtwkG";#N/A,#N/A,FALSE,"EstgG";#N/A,#N/A,FALSE,"PEngG"}</definedName>
    <definedName name="gfgfgfgss" localSheetId="9" hidden="1">{#N/A,#N/A,FALSE,"SumG";#N/A,#N/A,FALSE,"ElecG";#N/A,#N/A,FALSE,"MechG";#N/A,#N/A,FALSE,"GeotG";#N/A,#N/A,FALSE,"PrcsG";#N/A,#N/A,FALSE,"TunnG";#N/A,#N/A,FALSE,"CivlG";#N/A,#N/A,FALSE,"NtwkG";#N/A,#N/A,FALSE,"EstgG";#N/A,#N/A,FALSE,"PEngG"}</definedName>
    <definedName name="gfgfgfgss" hidden="1">{#N/A,#N/A,FALSE,"SumG";#N/A,#N/A,FALSE,"ElecG";#N/A,#N/A,FALSE,"MechG";#N/A,#N/A,FALSE,"GeotG";#N/A,#N/A,FALSE,"PrcsG";#N/A,#N/A,FALSE,"TunnG";#N/A,#N/A,FALSE,"CivlG";#N/A,#N/A,FALSE,"NtwkG";#N/A,#N/A,FALSE,"EstgG";#N/A,#N/A,FALSE,"PEngG"}</definedName>
    <definedName name="gg" localSheetId="2" hidden="1">{#N/A,#N/A,FALSE,"SumG";#N/A,#N/A,FALSE,"ElecG";#N/A,#N/A,FALSE,"MechG";#N/A,#N/A,FALSE,"GeotG";#N/A,#N/A,FALSE,"PrcsG";#N/A,#N/A,FALSE,"TunnG";#N/A,#N/A,FALSE,"CivlG";#N/A,#N/A,FALSE,"NtwkG";#N/A,#N/A,FALSE,"EstgG";#N/A,#N/A,FALSE,"PEngG"}</definedName>
    <definedName name="gg" localSheetId="9" hidden="1">{#N/A,#N/A,FALSE,"SumG";#N/A,#N/A,FALSE,"ElecG";#N/A,#N/A,FALSE,"MechG";#N/A,#N/A,FALSE,"GeotG";#N/A,#N/A,FALSE,"PrcsG";#N/A,#N/A,FALSE,"TunnG";#N/A,#N/A,FALSE,"CivlG";#N/A,#N/A,FALSE,"NtwkG";#N/A,#N/A,FALSE,"EstgG";#N/A,#N/A,FALSE,"PEngG"}</definedName>
    <definedName name="gg" hidden="1">{#N/A,#N/A,FALSE,"SumG";#N/A,#N/A,FALSE,"ElecG";#N/A,#N/A,FALSE,"MechG";#N/A,#N/A,FALSE,"GeotG";#N/A,#N/A,FALSE,"PrcsG";#N/A,#N/A,FALSE,"TunnG";#N/A,#N/A,FALSE,"CivlG";#N/A,#N/A,FALSE,"NtwkG";#N/A,#N/A,FALSE,"EstgG";#N/A,#N/A,FALSE,"PEngG"}</definedName>
    <definedName name="gggg" localSheetId="2" hidden="1">{#N/A,#N/A,FALSE,"SumD";#N/A,#N/A,FALSE,"ElecD";#N/A,#N/A,FALSE,"MechD";#N/A,#N/A,FALSE,"GeotD";#N/A,#N/A,FALSE,"PrcsD";#N/A,#N/A,FALSE,"TunnD";#N/A,#N/A,FALSE,"CivlD";#N/A,#N/A,FALSE,"NtwkD";#N/A,#N/A,FALSE,"EstgD";#N/A,#N/A,FALSE,"PEngD"}</definedName>
    <definedName name="gggg" localSheetId="9" hidden="1">{#N/A,#N/A,FALSE,"SumD";#N/A,#N/A,FALSE,"ElecD";#N/A,#N/A,FALSE,"MechD";#N/A,#N/A,FALSE,"GeotD";#N/A,#N/A,FALSE,"PrcsD";#N/A,#N/A,FALSE,"TunnD";#N/A,#N/A,FALSE,"CivlD";#N/A,#N/A,FALSE,"NtwkD";#N/A,#N/A,FALSE,"EstgD";#N/A,#N/A,FALSE,"PEngD"}</definedName>
    <definedName name="gggg" hidden="1">{#N/A,#N/A,FALSE,"SumD";#N/A,#N/A,FALSE,"ElecD";#N/A,#N/A,FALSE,"MechD";#N/A,#N/A,FALSE,"GeotD";#N/A,#N/A,FALSE,"PrcsD";#N/A,#N/A,FALSE,"TunnD";#N/A,#N/A,FALSE,"CivlD";#N/A,#N/A,FALSE,"NtwkD";#N/A,#N/A,FALSE,"EstgD";#N/A,#N/A,FALSE,"PEngD"}</definedName>
    <definedName name="ghggg" localSheetId="2" hidden="1">{#N/A,#N/A,FALSE,"SumG";#N/A,#N/A,FALSE,"ElecG";#N/A,#N/A,FALSE,"MechG";#N/A,#N/A,FALSE,"GeotG";#N/A,#N/A,FALSE,"PrcsG";#N/A,#N/A,FALSE,"TunnG";#N/A,#N/A,FALSE,"CivlG";#N/A,#N/A,FALSE,"NtwkG";#N/A,#N/A,FALSE,"EstgG";#N/A,#N/A,FALSE,"PEngG"}</definedName>
    <definedName name="ghggg" localSheetId="9" hidden="1">{#N/A,#N/A,FALSE,"SumG";#N/A,#N/A,FALSE,"ElecG";#N/A,#N/A,FALSE,"MechG";#N/A,#N/A,FALSE,"GeotG";#N/A,#N/A,FALSE,"PrcsG";#N/A,#N/A,FALSE,"TunnG";#N/A,#N/A,FALSE,"CivlG";#N/A,#N/A,FALSE,"NtwkG";#N/A,#N/A,FALSE,"EstgG";#N/A,#N/A,FALSE,"PEngG"}</definedName>
    <definedName name="ghggg" hidden="1">{#N/A,#N/A,FALSE,"SumG";#N/A,#N/A,FALSE,"ElecG";#N/A,#N/A,FALSE,"MechG";#N/A,#N/A,FALSE,"GeotG";#N/A,#N/A,FALSE,"PrcsG";#N/A,#N/A,FALSE,"TunnG";#N/A,#N/A,FALSE,"CivlG";#N/A,#N/A,FALSE,"NtwkG";#N/A,#N/A,FALSE,"EstgG";#N/A,#N/A,FALSE,"PEngG"}</definedName>
    <definedName name="HTML_CodePage" hidden="1">1252</definedName>
    <definedName name="HTML_Control" localSheetId="2" hidden="1">{"'Appendix 3 Currency'!$A$1:$U$96"}</definedName>
    <definedName name="HTML_Control" localSheetId="9" hidden="1">{"'Appendix 3 Currency'!$A$1:$U$96"}</definedName>
    <definedName name="HTML_Control" hidden="1">{"'Appendix 3 Currency'!$A$1:$U$96"}</definedName>
    <definedName name="HTML_Description" hidden="1">""</definedName>
    <definedName name="HTML_Email" hidden="1">""</definedName>
    <definedName name="HTML_Header" hidden="1">"Appendix 3 Currency"</definedName>
    <definedName name="HTML_LastUpdate" hidden="1">"2/2/99"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"Q:\zteve\html\Files\cashflow.htm"</definedName>
    <definedName name="HTML_Title" hidden="1">"Cash Flow Form"</definedName>
    <definedName name="jh" localSheetId="2" hidden="1">{#N/A,#N/A,FALSE,"SumG";#N/A,#N/A,FALSE,"ElecG";#N/A,#N/A,FALSE,"MechG";#N/A,#N/A,FALSE,"GeotG";#N/A,#N/A,FALSE,"PrcsG";#N/A,#N/A,FALSE,"TunnG";#N/A,#N/A,FALSE,"CivlG";#N/A,#N/A,FALSE,"NtwkG";#N/A,#N/A,FALSE,"EstgG";#N/A,#N/A,FALSE,"PEngG"}</definedName>
    <definedName name="jh" localSheetId="9" hidden="1">{#N/A,#N/A,FALSE,"SumG";#N/A,#N/A,FALSE,"ElecG";#N/A,#N/A,FALSE,"MechG";#N/A,#N/A,FALSE,"GeotG";#N/A,#N/A,FALSE,"PrcsG";#N/A,#N/A,FALSE,"TunnG";#N/A,#N/A,FALSE,"CivlG";#N/A,#N/A,FALSE,"NtwkG";#N/A,#N/A,FALSE,"EstgG";#N/A,#N/A,FALSE,"PEngG"}</definedName>
    <definedName name="jh" hidden="1">{#N/A,#N/A,FALSE,"SumG";#N/A,#N/A,FALSE,"ElecG";#N/A,#N/A,FALSE,"MechG";#N/A,#N/A,FALSE,"GeotG";#N/A,#N/A,FALSE,"PrcsG";#N/A,#N/A,FALSE,"TunnG";#N/A,#N/A,FALSE,"CivlG";#N/A,#N/A,FALSE,"NtwkG";#N/A,#N/A,FALSE,"EstgG";#N/A,#N/A,FALSE,"PEngG"}</definedName>
    <definedName name="kjhkj" localSheetId="2" hidden="1">{#N/A,#N/A,FALSE,"SumG";#N/A,#N/A,FALSE,"ElecG";#N/A,#N/A,FALSE,"MechG";#N/A,#N/A,FALSE,"GeotG";#N/A,#N/A,FALSE,"PrcsG";#N/A,#N/A,FALSE,"TunnG";#N/A,#N/A,FALSE,"CivlG";#N/A,#N/A,FALSE,"NtwkG";#N/A,#N/A,FALSE,"EstgG";#N/A,#N/A,FALSE,"PEngG"}</definedName>
    <definedName name="kjhkj" localSheetId="9" hidden="1">{#N/A,#N/A,FALSE,"SumG";#N/A,#N/A,FALSE,"ElecG";#N/A,#N/A,FALSE,"MechG";#N/A,#N/A,FALSE,"GeotG";#N/A,#N/A,FALSE,"PrcsG";#N/A,#N/A,FALSE,"TunnG";#N/A,#N/A,FALSE,"CivlG";#N/A,#N/A,FALSE,"NtwkG";#N/A,#N/A,FALSE,"EstgG";#N/A,#N/A,FALSE,"PEngG"}</definedName>
    <definedName name="kjhkj" hidden="1">{#N/A,#N/A,FALSE,"SumG";#N/A,#N/A,FALSE,"ElecG";#N/A,#N/A,FALSE,"MechG";#N/A,#N/A,FALSE,"GeotG";#N/A,#N/A,FALSE,"PrcsG";#N/A,#N/A,FALSE,"TunnG";#N/A,#N/A,FALSE,"CivlG";#N/A,#N/A,FALSE,"NtwkG";#N/A,#N/A,FALSE,"EstgG";#N/A,#N/A,FALSE,"PEngG"}</definedName>
    <definedName name="kk" localSheetId="2" hidden="1">{#N/A,#N/A,FALSE,"SumD";#N/A,#N/A,FALSE,"ElecD";#N/A,#N/A,FALSE,"MechD";#N/A,#N/A,FALSE,"GeotD";#N/A,#N/A,FALSE,"PrcsD";#N/A,#N/A,FALSE,"TunnD";#N/A,#N/A,FALSE,"CivlD";#N/A,#N/A,FALSE,"NtwkD";#N/A,#N/A,FALSE,"EstgD";#N/A,#N/A,FALSE,"PEngD"}</definedName>
    <definedName name="kk" localSheetId="9" hidden="1">{#N/A,#N/A,FALSE,"SumD";#N/A,#N/A,FALSE,"ElecD";#N/A,#N/A,FALSE,"MechD";#N/A,#N/A,FALSE,"GeotD";#N/A,#N/A,FALSE,"PrcsD";#N/A,#N/A,FALSE,"TunnD";#N/A,#N/A,FALSE,"CivlD";#N/A,#N/A,FALSE,"NtwkD";#N/A,#N/A,FALSE,"EstgD";#N/A,#N/A,FALSE,"PEngD"}</definedName>
    <definedName name="kk" hidden="1">{#N/A,#N/A,FALSE,"SumD";#N/A,#N/A,FALSE,"ElecD";#N/A,#N/A,FALSE,"MechD";#N/A,#N/A,FALSE,"GeotD";#N/A,#N/A,FALSE,"PrcsD";#N/A,#N/A,FALSE,"TunnD";#N/A,#N/A,FALSE,"CivlD";#N/A,#N/A,FALSE,"NtwkD";#N/A,#N/A,FALSE,"EstgD";#N/A,#N/A,FALSE,"PEngD"}</definedName>
    <definedName name="LKL" localSheetId="2" hidden="1">{#N/A,#N/A,FALSE,"SumG";#N/A,#N/A,FALSE,"ElecG";#N/A,#N/A,FALSE,"MechG";#N/A,#N/A,FALSE,"GeotG";#N/A,#N/A,FALSE,"PrcsG";#N/A,#N/A,FALSE,"TunnG";#N/A,#N/A,FALSE,"CivlG";#N/A,#N/A,FALSE,"NtwkG";#N/A,#N/A,FALSE,"EstgG";#N/A,#N/A,FALSE,"PEngG"}</definedName>
    <definedName name="LKL" localSheetId="9" hidden="1">{#N/A,#N/A,FALSE,"SumG";#N/A,#N/A,FALSE,"ElecG";#N/A,#N/A,FALSE,"MechG";#N/A,#N/A,FALSE,"GeotG";#N/A,#N/A,FALSE,"PrcsG";#N/A,#N/A,FALSE,"TunnG";#N/A,#N/A,FALSE,"CivlG";#N/A,#N/A,FALSE,"NtwkG";#N/A,#N/A,FALSE,"EstgG";#N/A,#N/A,FALSE,"PEngG"}</definedName>
    <definedName name="LKL" hidden="1">{#N/A,#N/A,FALSE,"SumG";#N/A,#N/A,FALSE,"ElecG";#N/A,#N/A,FALSE,"MechG";#N/A,#N/A,FALSE,"GeotG";#N/A,#N/A,FALSE,"PrcsG";#N/A,#N/A,FALSE,"TunnG";#N/A,#N/A,FALSE,"CivlG";#N/A,#N/A,FALSE,"NtwkG";#N/A,#N/A,FALSE,"EstgG";#N/A,#N/A,FALSE,"PEngG"}</definedName>
    <definedName name="ll" localSheetId="2" hidden="1">{#N/A,#N/A,FALSE,"SumG";#N/A,#N/A,FALSE,"ElecG";#N/A,#N/A,FALSE,"MechG";#N/A,#N/A,FALSE,"GeotG";#N/A,#N/A,FALSE,"PrcsG";#N/A,#N/A,FALSE,"TunnG";#N/A,#N/A,FALSE,"CivlG";#N/A,#N/A,FALSE,"NtwkG";#N/A,#N/A,FALSE,"EstgG";#N/A,#N/A,FALSE,"PEngG"}</definedName>
    <definedName name="ll" localSheetId="9" hidden="1">{#N/A,#N/A,FALSE,"SumG";#N/A,#N/A,FALSE,"ElecG";#N/A,#N/A,FALSE,"MechG";#N/A,#N/A,FALSE,"GeotG";#N/A,#N/A,FALSE,"PrcsG";#N/A,#N/A,FALSE,"TunnG";#N/A,#N/A,FALSE,"CivlG";#N/A,#N/A,FALSE,"NtwkG";#N/A,#N/A,FALSE,"EstgG";#N/A,#N/A,FALSE,"PEngG"}</definedName>
    <definedName name="ll" hidden="1">{#N/A,#N/A,FALSE,"SumG";#N/A,#N/A,FALSE,"ElecG";#N/A,#N/A,FALSE,"MechG";#N/A,#N/A,FALSE,"GeotG";#N/A,#N/A,FALSE,"PrcsG";#N/A,#N/A,FALSE,"TunnG";#N/A,#N/A,FALSE,"CivlG";#N/A,#N/A,FALSE,"NtwkG";#N/A,#N/A,FALSE,"EstgG";#N/A,#N/A,FALSE,"PEngG"}</definedName>
    <definedName name="nnn" localSheetId="2" hidden="1">{#N/A,#N/A,FALSE,"SumD";#N/A,#N/A,FALSE,"ElecD";#N/A,#N/A,FALSE,"MechD";#N/A,#N/A,FALSE,"GeotD";#N/A,#N/A,FALSE,"PrcsD";#N/A,#N/A,FALSE,"TunnD";#N/A,#N/A,FALSE,"CivlD";#N/A,#N/A,FALSE,"NtwkD";#N/A,#N/A,FALSE,"EstgD";#N/A,#N/A,FALSE,"PEngD"}</definedName>
    <definedName name="nnn" localSheetId="9" hidden="1">{#N/A,#N/A,FALSE,"SumD";#N/A,#N/A,FALSE,"ElecD";#N/A,#N/A,FALSE,"MechD";#N/A,#N/A,FALSE,"GeotD";#N/A,#N/A,FALSE,"PrcsD";#N/A,#N/A,FALSE,"TunnD";#N/A,#N/A,FALSE,"CivlD";#N/A,#N/A,FALSE,"NtwkD";#N/A,#N/A,FALSE,"EstgD";#N/A,#N/A,FALSE,"PEngD"}</definedName>
    <definedName name="nnn" hidden="1">{#N/A,#N/A,FALSE,"SumD";#N/A,#N/A,FALSE,"ElecD";#N/A,#N/A,FALSE,"MechD";#N/A,#N/A,FALSE,"GeotD";#N/A,#N/A,FALSE,"PrcsD";#N/A,#N/A,FALSE,"TunnD";#N/A,#N/A,FALSE,"CivlD";#N/A,#N/A,FALSE,"NtwkD";#N/A,#N/A,FALSE,"EstgD";#N/A,#N/A,FALSE,"PEngD"}</definedName>
    <definedName name="_xlnm.Print_Area" localSheetId="10">'8.CO&amp;Trends'!$A$1:$F$24</definedName>
    <definedName name="_xlnm.Print_Area" localSheetId="1">A.CoverPage!$A$1:$BF$156</definedName>
    <definedName name="_xlnm.Print_Area" localSheetId="0">'Dashboard  (2)'!$A$1:$AQ$88</definedName>
    <definedName name="rr" localSheetId="2" hidden="1">{#N/A,#N/A,FALSE,"SumD";#N/A,#N/A,FALSE,"ElecD";#N/A,#N/A,FALSE,"MechD";#N/A,#N/A,FALSE,"GeotD";#N/A,#N/A,FALSE,"PrcsD";#N/A,#N/A,FALSE,"TunnD";#N/A,#N/A,FALSE,"CivlD";#N/A,#N/A,FALSE,"NtwkD";#N/A,#N/A,FALSE,"EstgD";#N/A,#N/A,FALSE,"PEngD"}</definedName>
    <definedName name="rr" localSheetId="9" hidden="1">{#N/A,#N/A,FALSE,"SumD";#N/A,#N/A,FALSE,"ElecD";#N/A,#N/A,FALSE,"MechD";#N/A,#N/A,FALSE,"GeotD";#N/A,#N/A,FALSE,"PrcsD";#N/A,#N/A,FALSE,"TunnD";#N/A,#N/A,FALSE,"CivlD";#N/A,#N/A,FALSE,"NtwkD";#N/A,#N/A,FALSE,"EstgD";#N/A,#N/A,FALSE,"PEngD"}</definedName>
    <definedName name="rr" hidden="1">{#N/A,#N/A,FALSE,"SumD";#N/A,#N/A,FALSE,"ElecD";#N/A,#N/A,FALSE,"MechD";#N/A,#N/A,FALSE,"GeotD";#N/A,#N/A,FALSE,"PrcsD";#N/A,#N/A,FALSE,"TunnD";#N/A,#N/A,FALSE,"CivlD";#N/A,#N/A,FALSE,"NtwkD";#N/A,#N/A,FALSE,"EstgD";#N/A,#N/A,FALSE,"PEngD"}</definedName>
    <definedName name="scarce" localSheetId="2" hidden="1">{#N/A,#N/A,FALSE,"Summary";#N/A,#N/A,FALSE,"3TJ";#N/A,#N/A,FALSE,"3TN";#N/A,#N/A,FALSE,"3TP";#N/A,#N/A,FALSE,"3SJ";#N/A,#N/A,FALSE,"3CJ";#N/A,#N/A,FALSE,"3CN";#N/A,#N/A,FALSE,"3CP";#N/A,#N/A,FALSE,"3A"}</definedName>
    <definedName name="scarce" localSheetId="9" hidden="1">{#N/A,#N/A,FALSE,"Summary";#N/A,#N/A,FALSE,"3TJ";#N/A,#N/A,FALSE,"3TN";#N/A,#N/A,FALSE,"3TP";#N/A,#N/A,FALSE,"3SJ";#N/A,#N/A,FALSE,"3CJ";#N/A,#N/A,FALSE,"3CN";#N/A,#N/A,FALSE,"3CP";#N/A,#N/A,FALSE,"3A"}</definedName>
    <definedName name="scarce" hidden="1">{#N/A,#N/A,FALSE,"Summary";#N/A,#N/A,FALSE,"3TJ";#N/A,#N/A,FALSE,"3TN";#N/A,#N/A,FALSE,"3TP";#N/A,#N/A,FALSE,"3SJ";#N/A,#N/A,FALSE,"3CJ";#N/A,#N/A,FALSE,"3CN";#N/A,#N/A,FALSE,"3CP";#N/A,#N/A,FALSE,"3A"}</definedName>
    <definedName name="sd" localSheetId="2" hidden="1">{#N/A,#N/A,FALSE,"SumG";#N/A,#N/A,FALSE,"ElecG";#N/A,#N/A,FALSE,"MechG";#N/A,#N/A,FALSE,"GeotG";#N/A,#N/A,FALSE,"PrcsG";#N/A,#N/A,FALSE,"TunnG";#N/A,#N/A,FALSE,"CivlG";#N/A,#N/A,FALSE,"NtwkG";#N/A,#N/A,FALSE,"EstgG";#N/A,#N/A,FALSE,"PEngG"}</definedName>
    <definedName name="sd" localSheetId="9" hidden="1">{#N/A,#N/A,FALSE,"SumG";#N/A,#N/A,FALSE,"ElecG";#N/A,#N/A,FALSE,"MechG";#N/A,#N/A,FALSE,"GeotG";#N/A,#N/A,FALSE,"PrcsG";#N/A,#N/A,FALSE,"TunnG";#N/A,#N/A,FALSE,"CivlG";#N/A,#N/A,FALSE,"NtwkG";#N/A,#N/A,FALSE,"EstgG";#N/A,#N/A,FALSE,"PEngG"}</definedName>
    <definedName name="sd" hidden="1">{#N/A,#N/A,FALSE,"SumG";#N/A,#N/A,FALSE,"ElecG";#N/A,#N/A,FALSE,"MechG";#N/A,#N/A,FALSE,"GeotG";#N/A,#N/A,FALSE,"PrcsG";#N/A,#N/A,FALSE,"TunnG";#N/A,#N/A,FALSE,"CivlG";#N/A,#N/A,FALSE,"NtwkG";#N/A,#N/A,FALSE,"EstgG";#N/A,#N/A,FALSE,"PEngG"}</definedName>
    <definedName name="Services2" localSheetId="2" hidden="1">{#N/A,#N/A,FALSE,"Pricing";#N/A,#N/A,FALSE,"Summary";#N/A,#N/A,FALSE,"CompProd";#N/A,#N/A,FALSE,"CompJobhrs";#N/A,#N/A,FALSE,"Escalation";#N/A,#N/A,FALSE,"Contingency";#N/A,#N/A,FALSE,"GM";#N/A,#N/A,FALSE,"CompWage";#N/A,#N/A,FALSE,"costSum"}</definedName>
    <definedName name="Services2" localSheetId="9" hidden="1">{#N/A,#N/A,FALSE,"Pricing";#N/A,#N/A,FALSE,"Summary";#N/A,#N/A,FALSE,"CompProd";#N/A,#N/A,FALSE,"CompJobhrs";#N/A,#N/A,FALSE,"Escalation";#N/A,#N/A,FALSE,"Contingency";#N/A,#N/A,FALSE,"GM";#N/A,#N/A,FALSE,"CompWage";#N/A,#N/A,FALSE,"costSum"}</definedName>
    <definedName name="Services2" hidden="1">{#N/A,#N/A,FALSE,"Pricing";#N/A,#N/A,FALSE,"Summary";#N/A,#N/A,FALSE,"CompProd";#N/A,#N/A,FALSE,"CompJobhrs";#N/A,#N/A,FALSE,"Escalation";#N/A,#N/A,FALSE,"Contingency";#N/A,#N/A,FALSE,"GM";#N/A,#N/A,FALSE,"CompWage";#N/A,#N/A,FALSE,"costSum"}</definedName>
    <definedName name="sffff" localSheetId="2" hidden="1">{#N/A,#N/A,FALSE,"SumD";#N/A,#N/A,FALSE,"ElecD";#N/A,#N/A,FALSE,"MechD";#N/A,#N/A,FALSE,"GeotD";#N/A,#N/A,FALSE,"PrcsD";#N/A,#N/A,FALSE,"TunnD";#N/A,#N/A,FALSE,"CivlD";#N/A,#N/A,FALSE,"NtwkD";#N/A,#N/A,FALSE,"EstgD";#N/A,#N/A,FALSE,"PEngD"}</definedName>
    <definedName name="sffff" localSheetId="9" hidden="1">{#N/A,#N/A,FALSE,"SumD";#N/A,#N/A,FALSE,"ElecD";#N/A,#N/A,FALSE,"MechD";#N/A,#N/A,FALSE,"GeotD";#N/A,#N/A,FALSE,"PrcsD";#N/A,#N/A,FALSE,"TunnD";#N/A,#N/A,FALSE,"CivlD";#N/A,#N/A,FALSE,"NtwkD";#N/A,#N/A,FALSE,"EstgD";#N/A,#N/A,FALSE,"PEngD"}</definedName>
    <definedName name="sffff" hidden="1">{#N/A,#N/A,FALSE,"SumD";#N/A,#N/A,FALSE,"ElecD";#N/A,#N/A,FALSE,"MechD";#N/A,#N/A,FALSE,"GeotD";#N/A,#N/A,FALSE,"PrcsD";#N/A,#N/A,FALSE,"TunnD";#N/A,#N/A,FALSE,"CivlD";#N/A,#N/A,FALSE,"NtwkD";#N/A,#N/A,FALSE,"EstgD";#N/A,#N/A,FALSE,"PEngD"}</definedName>
    <definedName name="ssshhh" localSheetId="2" hidden="1">{#N/A,#N/A,FALSE,"SumG";#N/A,#N/A,FALSE,"ElecG";#N/A,#N/A,FALSE,"MechG";#N/A,#N/A,FALSE,"GeotG";#N/A,#N/A,FALSE,"PrcsG";#N/A,#N/A,FALSE,"TunnG";#N/A,#N/A,FALSE,"CivlG";#N/A,#N/A,FALSE,"NtwkG";#N/A,#N/A,FALSE,"EstgG";#N/A,#N/A,FALSE,"PEngG"}</definedName>
    <definedName name="ssshhh" localSheetId="9" hidden="1">{#N/A,#N/A,FALSE,"SumG";#N/A,#N/A,FALSE,"ElecG";#N/A,#N/A,FALSE,"MechG";#N/A,#N/A,FALSE,"GeotG";#N/A,#N/A,FALSE,"PrcsG";#N/A,#N/A,FALSE,"TunnG";#N/A,#N/A,FALSE,"CivlG";#N/A,#N/A,FALSE,"NtwkG";#N/A,#N/A,FALSE,"EstgG";#N/A,#N/A,FALSE,"PEngG"}</definedName>
    <definedName name="ssshhh" hidden="1">{#N/A,#N/A,FALSE,"SumG";#N/A,#N/A,FALSE,"ElecG";#N/A,#N/A,FALSE,"MechG";#N/A,#N/A,FALSE,"GeotG";#N/A,#N/A,FALSE,"PrcsG";#N/A,#N/A,FALSE,"TunnG";#N/A,#N/A,FALSE,"CivlG";#N/A,#N/A,FALSE,"NtwkG";#N/A,#N/A,FALSE,"EstgG";#N/A,#N/A,FALSE,"PEngG"}</definedName>
    <definedName name="sssss" localSheetId="2" hidden="1">{#N/A,#N/A,FALSE,"SumD";#N/A,#N/A,FALSE,"ElecD";#N/A,#N/A,FALSE,"MechD";#N/A,#N/A,FALSE,"GeotD";#N/A,#N/A,FALSE,"PrcsD";#N/A,#N/A,FALSE,"TunnD";#N/A,#N/A,FALSE,"CivlD";#N/A,#N/A,FALSE,"NtwkD";#N/A,#N/A,FALSE,"EstgD";#N/A,#N/A,FALSE,"PEngD"}</definedName>
    <definedName name="sssss" localSheetId="9" hidden="1">{#N/A,#N/A,FALSE,"SumD";#N/A,#N/A,FALSE,"ElecD";#N/A,#N/A,FALSE,"MechD";#N/A,#N/A,FALSE,"GeotD";#N/A,#N/A,FALSE,"PrcsD";#N/A,#N/A,FALSE,"TunnD";#N/A,#N/A,FALSE,"CivlD";#N/A,#N/A,FALSE,"NtwkD";#N/A,#N/A,FALSE,"EstgD";#N/A,#N/A,FALSE,"PEngD"}</definedName>
    <definedName name="sssss" hidden="1">{#N/A,#N/A,FALSE,"SumD";#N/A,#N/A,FALSE,"ElecD";#N/A,#N/A,FALSE,"MechD";#N/A,#N/A,FALSE,"GeotD";#N/A,#N/A,FALSE,"PrcsD";#N/A,#N/A,FALSE,"TunnD";#N/A,#N/A,FALSE,"CivlD";#N/A,#N/A,FALSE,"NtwkD";#N/A,#N/A,FALSE,"EstgD";#N/A,#N/A,FALSE,"PEngD"}</definedName>
    <definedName name="test" localSheetId="2" hidden="1">{#N/A,#N/A,FALSE,"Pricing";#N/A,#N/A,FALSE,"Summary";#N/A,#N/A,FALSE,"CompProd";#N/A,#N/A,FALSE,"CompJobhrs";#N/A,#N/A,FALSE,"Escalation";#N/A,#N/A,FALSE,"Contingency";#N/A,#N/A,FALSE,"GM";#N/A,#N/A,FALSE,"CompWage";#N/A,#N/A,FALSE,"costSum"}</definedName>
    <definedName name="test" localSheetId="9" hidden="1">{#N/A,#N/A,FALSE,"Pricing";#N/A,#N/A,FALSE,"Summary";#N/A,#N/A,FALSE,"CompProd";#N/A,#N/A,FALSE,"CompJobhrs";#N/A,#N/A,FALSE,"Escalation";#N/A,#N/A,FALSE,"Contingency";#N/A,#N/A,FALSE,"GM";#N/A,#N/A,FALSE,"CompWage";#N/A,#N/A,FALSE,"costSum"}</definedName>
    <definedName name="test" hidden="1">{#N/A,#N/A,FALSE,"Pricing";#N/A,#N/A,FALSE,"Summary";#N/A,#N/A,FALSE,"CompProd";#N/A,#N/A,FALSE,"CompJobhrs";#N/A,#N/A,FALSE,"Escalation";#N/A,#N/A,FALSE,"Contingency";#N/A,#N/A,FALSE,"GM";#N/A,#N/A,FALSE,"CompWage";#N/A,#N/A,FALSE,"costSum"}</definedName>
    <definedName name="uj" localSheetId="2" hidden="1">{#N/A,#N/A,FALSE,"SumG";#N/A,#N/A,FALSE,"ElecG";#N/A,#N/A,FALSE,"MechG";#N/A,#N/A,FALSE,"GeotG";#N/A,#N/A,FALSE,"PrcsG";#N/A,#N/A,FALSE,"TunnG";#N/A,#N/A,FALSE,"CivlG";#N/A,#N/A,FALSE,"NtwkG";#N/A,#N/A,FALSE,"EstgG";#N/A,#N/A,FALSE,"PEngG"}</definedName>
    <definedName name="uj" localSheetId="9" hidden="1">{#N/A,#N/A,FALSE,"SumG";#N/A,#N/A,FALSE,"ElecG";#N/A,#N/A,FALSE,"MechG";#N/A,#N/A,FALSE,"GeotG";#N/A,#N/A,FALSE,"PrcsG";#N/A,#N/A,FALSE,"TunnG";#N/A,#N/A,FALSE,"CivlG";#N/A,#N/A,FALSE,"NtwkG";#N/A,#N/A,FALSE,"EstgG";#N/A,#N/A,FALSE,"PEngG"}</definedName>
    <definedName name="uj" hidden="1">{#N/A,#N/A,FALSE,"SumG";#N/A,#N/A,FALSE,"ElecG";#N/A,#N/A,FALSE,"MechG";#N/A,#N/A,FALSE,"GeotG";#N/A,#N/A,FALSE,"PrcsG";#N/A,#N/A,FALSE,"TunnG";#N/A,#N/A,FALSE,"CivlG";#N/A,#N/A,FALSE,"NtwkG";#N/A,#N/A,FALSE,"EstgG";#N/A,#N/A,FALSE,"PEngG"}</definedName>
    <definedName name="Variation" localSheetId="2" hidden="1">{#N/A,#N/A,FALSE,"SumD";#N/A,#N/A,FALSE,"ElecD";#N/A,#N/A,FALSE,"MechD";#N/A,#N/A,FALSE,"GeotD";#N/A,#N/A,FALSE,"PrcsD";#N/A,#N/A,FALSE,"TunnD";#N/A,#N/A,FALSE,"CivlD";#N/A,#N/A,FALSE,"NtwkD";#N/A,#N/A,FALSE,"EstgD";#N/A,#N/A,FALSE,"PEngD"}</definedName>
    <definedName name="Variation" localSheetId="9" hidden="1">{#N/A,#N/A,FALSE,"SumD";#N/A,#N/A,FALSE,"ElecD";#N/A,#N/A,FALSE,"MechD";#N/A,#N/A,FALSE,"GeotD";#N/A,#N/A,FALSE,"PrcsD";#N/A,#N/A,FALSE,"TunnD";#N/A,#N/A,FALSE,"CivlD";#N/A,#N/A,FALSE,"NtwkD";#N/A,#N/A,FALSE,"EstgD";#N/A,#N/A,FALSE,"PEngD"}</definedName>
    <definedName name="Variation" hidden="1">{#N/A,#N/A,FALSE,"SumD";#N/A,#N/A,FALSE,"ElecD";#N/A,#N/A,FALSE,"MechD";#N/A,#N/A,FALSE,"GeotD";#N/A,#N/A,FALSE,"PrcsD";#N/A,#N/A,FALSE,"TunnD";#N/A,#N/A,FALSE,"CivlD";#N/A,#N/A,FALSE,"NtwkD";#N/A,#N/A,FALSE,"EstgD";#N/A,#N/A,FALSE,"PEngD"}</definedName>
    <definedName name="weq" localSheetId="2" hidden="1">{#N/A,#N/A,FALSE,"SumD";#N/A,#N/A,FALSE,"ElecD";#N/A,#N/A,FALSE,"MechD";#N/A,#N/A,FALSE,"GeotD";#N/A,#N/A,FALSE,"PrcsD";#N/A,#N/A,FALSE,"TunnD";#N/A,#N/A,FALSE,"CivlD";#N/A,#N/A,FALSE,"NtwkD";#N/A,#N/A,FALSE,"EstgD";#N/A,#N/A,FALSE,"PEngD"}</definedName>
    <definedName name="weq" localSheetId="9" hidden="1">{#N/A,#N/A,FALSE,"SumD";#N/A,#N/A,FALSE,"ElecD";#N/A,#N/A,FALSE,"MechD";#N/A,#N/A,FALSE,"GeotD";#N/A,#N/A,FALSE,"PrcsD";#N/A,#N/A,FALSE,"TunnD";#N/A,#N/A,FALSE,"CivlD";#N/A,#N/A,FALSE,"NtwkD";#N/A,#N/A,FALSE,"EstgD";#N/A,#N/A,FALSE,"PEngD"}</definedName>
    <definedName name="weq" hidden="1">{#N/A,#N/A,FALSE,"SumD";#N/A,#N/A,FALSE,"ElecD";#N/A,#N/A,FALSE,"MechD";#N/A,#N/A,FALSE,"GeotD";#N/A,#N/A,FALSE,"PrcsD";#N/A,#N/A,FALSE,"TunnD";#N/A,#N/A,FALSE,"CivlD";#N/A,#N/A,FALSE,"NtwkD";#N/A,#N/A,FALSE,"EstgD";#N/A,#N/A,FALSE,"PEngD"}</definedName>
    <definedName name="wrn.all." localSheetId="2" hidden="1">{#N/A,#N/A,FALSE,"Pricing";#N/A,#N/A,FALSE,"Summary";#N/A,#N/A,FALSE,"CompProd";#N/A,#N/A,FALSE,"CompJobhrs";#N/A,#N/A,FALSE,"Escalation";#N/A,#N/A,FALSE,"Contingency";#N/A,#N/A,FALSE,"GM";#N/A,#N/A,FALSE,"CompWage";#N/A,#N/A,FALSE,"costSum"}</definedName>
    <definedName name="wrn.all." localSheetId="9" hidden="1">{#N/A,#N/A,FALSE,"Pricing";#N/A,#N/A,FALSE,"Summary";#N/A,#N/A,FALSE,"CompProd";#N/A,#N/A,FALSE,"CompJobhrs";#N/A,#N/A,FALSE,"Escalation";#N/A,#N/A,FALSE,"Contingency";#N/A,#N/A,FALSE,"GM";#N/A,#N/A,FALSE,"CompWage";#N/A,#N/A,FALSE,"costSum"}</definedName>
    <definedName name="wrn.all." hidden="1">{#N/A,#N/A,FALSE,"Pricing";#N/A,#N/A,FALSE,"Summary";#N/A,#N/A,FALSE,"CompProd";#N/A,#N/A,FALSE,"CompJobhrs";#N/A,#N/A,FALSE,"Escalation";#N/A,#N/A,FALSE,"Contingency";#N/A,#N/A,FALSE,"GM";#N/A,#N/A,FALSE,"CompWage";#N/A,#N/A,FALSE,"costSum"}</definedName>
    <definedName name="wrn.all._.lines." localSheetId="2" hidden="1">{#N/A,#N/A,FALSE,"Summary";#N/A,#N/A,FALSE,"3TJ";#N/A,#N/A,FALSE,"3TN";#N/A,#N/A,FALSE,"3TP";#N/A,#N/A,FALSE,"3SJ";#N/A,#N/A,FALSE,"3CJ";#N/A,#N/A,FALSE,"3CN";#N/A,#N/A,FALSE,"3CP";#N/A,#N/A,FALSE,"3A"}</definedName>
    <definedName name="wrn.all._.lines." localSheetId="9" hidden="1">{#N/A,#N/A,FALSE,"Summary";#N/A,#N/A,FALSE,"3TJ";#N/A,#N/A,FALSE,"3TN";#N/A,#N/A,FALSE,"3TP";#N/A,#N/A,FALSE,"3SJ";#N/A,#N/A,FALSE,"3CJ";#N/A,#N/A,FALSE,"3CN";#N/A,#N/A,FALSE,"3CP";#N/A,#N/A,FALSE,"3A"}</definedName>
    <definedName name="wrn.all._.lines." hidden="1">{#N/A,#N/A,FALSE,"Summary";#N/A,#N/A,FALSE,"3TJ";#N/A,#N/A,FALSE,"3TN";#N/A,#N/A,FALSE,"3TP";#N/A,#N/A,FALSE,"3SJ";#N/A,#N/A,FALSE,"3CJ";#N/A,#N/A,FALSE,"3CN";#N/A,#N/A,FALSE,"3CP";#N/A,#N/A,FALSE,"3A"}</definedName>
    <definedName name="wrn.COST_SHEETS." localSheetId="2" hidden="1">{#N/A,#N/A,FALSE,"WBS 1.06";#N/A,#N/A,FALSE,"WBS 1.14";#N/A,#N/A,FALSE,"WBS 1.17";#N/A,#N/A,FALSE,"WBS 1.18"}</definedName>
    <definedName name="wrn.COST_SHEETS." localSheetId="9" hidden="1">{#N/A,#N/A,FALSE,"WBS 1.06";#N/A,#N/A,FALSE,"WBS 1.14";#N/A,#N/A,FALSE,"WBS 1.17";#N/A,#N/A,FALSE,"WBS 1.18"}</definedName>
    <definedName name="wrn.COST_SHEETS." hidden="1">{#N/A,#N/A,FALSE,"WBS 1.06";#N/A,#N/A,FALSE,"WBS 1.14";#N/A,#N/A,FALSE,"WBS 1.17";#N/A,#N/A,FALSE,"WBS 1.18"}</definedName>
    <definedName name="wrn.PrintallD." localSheetId="2" hidden="1">{#N/A,#N/A,FALSE,"SumD";#N/A,#N/A,FALSE,"ElecD";#N/A,#N/A,FALSE,"MechD";#N/A,#N/A,FALSE,"GeotD";#N/A,#N/A,FALSE,"PrcsD";#N/A,#N/A,FALSE,"TunnD";#N/A,#N/A,FALSE,"CivlD";#N/A,#N/A,FALSE,"NtwkD";#N/A,#N/A,FALSE,"EstgD";#N/A,#N/A,FALSE,"PEngD"}</definedName>
    <definedName name="wrn.PrintallD." localSheetId="9" hidden="1">{#N/A,#N/A,FALSE,"SumD";#N/A,#N/A,FALSE,"ElecD";#N/A,#N/A,FALSE,"MechD";#N/A,#N/A,FALSE,"GeotD";#N/A,#N/A,FALSE,"PrcsD";#N/A,#N/A,FALSE,"TunnD";#N/A,#N/A,FALSE,"CivlD";#N/A,#N/A,FALSE,"NtwkD";#N/A,#N/A,FALSE,"EstgD";#N/A,#N/A,FALSE,"PEngD"}</definedName>
    <definedName name="wrn.PrintallD." hidden="1">{#N/A,#N/A,FALSE,"SumD";#N/A,#N/A,FALSE,"ElecD";#N/A,#N/A,FALSE,"MechD";#N/A,#N/A,FALSE,"GeotD";#N/A,#N/A,FALSE,"PrcsD";#N/A,#N/A,FALSE,"TunnD";#N/A,#N/A,FALSE,"CivlD";#N/A,#N/A,FALSE,"NtwkD";#N/A,#N/A,FALSE,"EstgD";#N/A,#N/A,FALSE,"PEngD"}</definedName>
    <definedName name="wrn.PrintallG." localSheetId="2" hidden="1">{#N/A,#N/A,FALSE,"SumG";#N/A,#N/A,FALSE,"ElecG";#N/A,#N/A,FALSE,"MechG";#N/A,#N/A,FALSE,"GeotG";#N/A,#N/A,FALSE,"PrcsG";#N/A,#N/A,FALSE,"TunnG";#N/A,#N/A,FALSE,"CivlG";#N/A,#N/A,FALSE,"NtwkG";#N/A,#N/A,FALSE,"EstgG";#N/A,#N/A,FALSE,"PEngG"}</definedName>
    <definedName name="wrn.PrintallG." localSheetId="9" hidden="1">{#N/A,#N/A,FALSE,"SumG";#N/A,#N/A,FALSE,"ElecG";#N/A,#N/A,FALSE,"MechG";#N/A,#N/A,FALSE,"GeotG";#N/A,#N/A,FALSE,"PrcsG";#N/A,#N/A,FALSE,"TunnG";#N/A,#N/A,FALSE,"CivlG";#N/A,#N/A,FALSE,"NtwkG";#N/A,#N/A,FALSE,"EstgG";#N/A,#N/A,FALSE,"PEngG"}</definedName>
    <definedName name="wrn.PrintallG." hidden="1">{#N/A,#N/A,FALSE,"SumG";#N/A,#N/A,FALSE,"ElecG";#N/A,#N/A,FALSE,"MechG";#N/A,#N/A,FALSE,"GeotG";#N/A,#N/A,FALSE,"PrcsG";#N/A,#N/A,FALSE,"TunnG";#N/A,#N/A,FALSE,"CivlG";#N/A,#N/A,FALSE,"NtwkG";#N/A,#N/A,FALSE,"EstgG";#N/A,#N/A,FALSE,"PEngG"}</definedName>
    <definedName name="wrn.struckgi." localSheetId="2" hidden="1">{#N/A,#N/A,TRUE,"arnitower";#N/A,#N/A,TRUE,"arnigarage "}</definedName>
    <definedName name="wrn.struckgi." localSheetId="9" hidden="1">{#N/A,#N/A,TRUE,"arnitower";#N/A,#N/A,TRUE,"arnigarage "}</definedName>
    <definedName name="wrn.struckgi." hidden="1">{#N/A,#N/A,TRUE,"arnitower";#N/A,#N/A,TRUE,"arnigarage "}</definedName>
    <definedName name="xc" localSheetId="2" hidden="1">{#N/A,#N/A,FALSE,"SumD";#N/A,#N/A,FALSE,"ElecD";#N/A,#N/A,FALSE,"MechD";#N/A,#N/A,FALSE,"GeotD";#N/A,#N/A,FALSE,"PrcsD";#N/A,#N/A,FALSE,"TunnD";#N/A,#N/A,FALSE,"CivlD";#N/A,#N/A,FALSE,"NtwkD";#N/A,#N/A,FALSE,"EstgD";#N/A,#N/A,FALSE,"PEngD"}</definedName>
    <definedName name="xc" localSheetId="9" hidden="1">{#N/A,#N/A,FALSE,"SumD";#N/A,#N/A,FALSE,"ElecD";#N/A,#N/A,FALSE,"MechD";#N/A,#N/A,FALSE,"GeotD";#N/A,#N/A,FALSE,"PrcsD";#N/A,#N/A,FALSE,"TunnD";#N/A,#N/A,FALSE,"CivlD";#N/A,#N/A,FALSE,"NtwkD";#N/A,#N/A,FALSE,"EstgD";#N/A,#N/A,FALSE,"PEngD"}</definedName>
    <definedName name="xc" hidden="1">{#N/A,#N/A,FALSE,"SumD";#N/A,#N/A,FALSE,"ElecD";#N/A,#N/A,FALSE,"MechD";#N/A,#N/A,FALSE,"GeotD";#N/A,#N/A,FALSE,"PrcsD";#N/A,#N/A,FALSE,"TunnD";#N/A,#N/A,FALSE,"CivlD";#N/A,#N/A,FALSE,"NtwkD";#N/A,#N/A,FALSE,"EstgD";#N/A,#N/A,FALSE,"PEngD"}</definedName>
    <definedName name="xx" localSheetId="2" hidden="1">{#N/A,#N/A,FALSE,"SumD";#N/A,#N/A,FALSE,"ElecD";#N/A,#N/A,FALSE,"MechD";#N/A,#N/A,FALSE,"GeotD";#N/A,#N/A,FALSE,"PrcsD";#N/A,#N/A,FALSE,"TunnD";#N/A,#N/A,FALSE,"CivlD";#N/A,#N/A,FALSE,"NtwkD";#N/A,#N/A,FALSE,"EstgD";#N/A,#N/A,FALSE,"PEngD"}</definedName>
    <definedName name="xx" localSheetId="9" hidden="1">{#N/A,#N/A,FALSE,"SumD";#N/A,#N/A,FALSE,"ElecD";#N/A,#N/A,FALSE,"MechD";#N/A,#N/A,FALSE,"GeotD";#N/A,#N/A,FALSE,"PrcsD";#N/A,#N/A,FALSE,"TunnD";#N/A,#N/A,FALSE,"CivlD";#N/A,#N/A,FALSE,"NtwkD";#N/A,#N/A,FALSE,"EstgD";#N/A,#N/A,FALSE,"PEngD"}</definedName>
    <definedName name="xx" hidden="1">{#N/A,#N/A,FALSE,"SumD";#N/A,#N/A,FALSE,"ElecD";#N/A,#N/A,FALSE,"MechD";#N/A,#N/A,FALSE,"GeotD";#N/A,#N/A,FALSE,"PrcsD";#N/A,#N/A,FALSE,"TunnD";#N/A,#N/A,FALSE,"CivlD";#N/A,#N/A,FALSE,"NtwkD";#N/A,#N/A,FALSE,"EstgD";#N/A,#N/A,FALSE,"PEngD"}</definedName>
    <definedName name="zse" localSheetId="2" hidden="1">{#N/A,#N/A,FALSE,"SumG";#N/A,#N/A,FALSE,"ElecG";#N/A,#N/A,FALSE,"MechG";#N/A,#N/A,FALSE,"GeotG";#N/A,#N/A,FALSE,"PrcsG";#N/A,#N/A,FALSE,"TunnG";#N/A,#N/A,FALSE,"CivlG";#N/A,#N/A,FALSE,"NtwkG";#N/A,#N/A,FALSE,"EstgG";#N/A,#N/A,FALSE,"PEngG"}</definedName>
    <definedName name="zse" localSheetId="9" hidden="1">{#N/A,#N/A,FALSE,"SumG";#N/A,#N/A,FALSE,"ElecG";#N/A,#N/A,FALSE,"MechG";#N/A,#N/A,FALSE,"GeotG";#N/A,#N/A,FALSE,"PrcsG";#N/A,#N/A,FALSE,"TunnG";#N/A,#N/A,FALSE,"CivlG";#N/A,#N/A,FALSE,"NtwkG";#N/A,#N/A,FALSE,"EstgG";#N/A,#N/A,FALSE,"PEngG"}</definedName>
    <definedName name="zse" hidden="1">{#N/A,#N/A,FALSE,"SumG";#N/A,#N/A,FALSE,"ElecG";#N/A,#N/A,FALSE,"MechG";#N/A,#N/A,FALSE,"GeotG";#N/A,#N/A,FALSE,"PrcsG";#N/A,#N/A,FALSE,"TunnG";#N/A,#N/A,FALSE,"CivlG";#N/A,#N/A,FALSE,"NtwkG";#N/A,#N/A,FALSE,"EstgG";#N/A,#N/A,FALSE,"PEngG"}</definedName>
    <definedName name="zz" localSheetId="2" hidden="1">{#N/A,#N/A,FALSE,"SumD";#N/A,#N/A,FALSE,"ElecD";#N/A,#N/A,FALSE,"MechD";#N/A,#N/A,FALSE,"GeotD";#N/A,#N/A,FALSE,"PrcsD";#N/A,#N/A,FALSE,"TunnD";#N/A,#N/A,FALSE,"CivlD";#N/A,#N/A,FALSE,"NtwkD";#N/A,#N/A,FALSE,"EstgD";#N/A,#N/A,FALSE,"PEngD"}</definedName>
    <definedName name="zz" localSheetId="9" hidden="1">{#N/A,#N/A,FALSE,"SumD";#N/A,#N/A,FALSE,"ElecD";#N/A,#N/A,FALSE,"MechD";#N/A,#N/A,FALSE,"GeotD";#N/A,#N/A,FALSE,"PrcsD";#N/A,#N/A,FALSE,"TunnD";#N/A,#N/A,FALSE,"CivlD";#N/A,#N/A,FALSE,"NtwkD";#N/A,#N/A,FALSE,"EstgD";#N/A,#N/A,FALSE,"PEngD"}</definedName>
    <definedName name="zz" hidden="1">{#N/A,#N/A,FALSE,"SumD";#N/A,#N/A,FALSE,"ElecD";#N/A,#N/A,FALSE,"MechD";#N/A,#N/A,FALSE,"GeotD";#N/A,#N/A,FALSE,"PrcsD";#N/A,#N/A,FALSE,"TunnD";#N/A,#N/A,FALSE,"CivlD";#N/A,#N/A,FALSE,"NtwkD";#N/A,#N/A,FALSE,"EstgD";#N/A,#N/A,FALSE,"PEngD"}</definedName>
  </definedNames>
  <calcPr calcId="162913"/>
</workbook>
</file>

<file path=xl/calcChain.xml><?xml version="1.0" encoding="utf-8"?>
<calcChain xmlns="http://schemas.openxmlformats.org/spreadsheetml/2006/main">
  <c r="BK97" i="38" l="1"/>
  <c r="AL97" i="38"/>
  <c r="AM97" i="38" s="1"/>
  <c r="AN97" i="38" s="1"/>
  <c r="AO97" i="38" s="1"/>
  <c r="AP97" i="38" s="1"/>
  <c r="AQ97" i="38" s="1"/>
  <c r="AR97" i="38" s="1"/>
  <c r="AS97" i="38" s="1"/>
  <c r="AT97" i="38" s="1"/>
  <c r="AU97" i="38" s="1"/>
  <c r="AV97" i="38" s="1"/>
  <c r="AW97" i="38" s="1"/>
  <c r="AX97" i="38" s="1"/>
  <c r="AY97" i="38" s="1"/>
  <c r="AZ97" i="38" s="1"/>
  <c r="BA97" i="38" s="1"/>
  <c r="BB97" i="38" s="1"/>
  <c r="BC97" i="38" s="1"/>
  <c r="BD97" i="38" s="1"/>
  <c r="BE97" i="38" s="1"/>
  <c r="BF97" i="38" s="1"/>
  <c r="BG97" i="38" s="1"/>
  <c r="BH97" i="38" s="1"/>
  <c r="F97" i="38"/>
  <c r="G97" i="38" s="1"/>
  <c r="H97" i="38" s="1"/>
  <c r="I97" i="38" s="1"/>
  <c r="J97" i="38" s="1"/>
  <c r="K97" i="38" s="1"/>
  <c r="L97" i="38" s="1"/>
  <c r="M97" i="38" s="1"/>
  <c r="N97" i="38" s="1"/>
  <c r="O97" i="38" s="1"/>
  <c r="P97" i="38" s="1"/>
  <c r="Q97" i="38" s="1"/>
  <c r="R97" i="38" s="1"/>
  <c r="S97" i="38" s="1"/>
  <c r="T97" i="38" s="1"/>
  <c r="U97" i="38" s="1"/>
  <c r="V97" i="38" s="1"/>
  <c r="W97" i="38" s="1"/>
  <c r="X97" i="38" s="1"/>
  <c r="Y97" i="38" s="1"/>
  <c r="Z97" i="38" s="1"/>
  <c r="AA97" i="38" s="1"/>
  <c r="AB97" i="38" s="1"/>
  <c r="AC97" i="38" s="1"/>
  <c r="AD97" i="38" s="1"/>
  <c r="AE97" i="38" s="1"/>
  <c r="AF97" i="38" s="1"/>
  <c r="AG97" i="38" s="1"/>
  <c r="AH97" i="38" s="1"/>
  <c r="AI97" i="38" s="1"/>
  <c r="AJ97" i="38" s="1"/>
  <c r="AK97" i="38" s="1"/>
  <c r="BK96" i="38"/>
  <c r="AL96" i="38"/>
  <c r="AM96" i="38" s="1"/>
  <c r="AN96" i="38" s="1"/>
  <c r="AO96" i="38" s="1"/>
  <c r="AP96" i="38" s="1"/>
  <c r="AQ96" i="38" s="1"/>
  <c r="AR96" i="38" s="1"/>
  <c r="AS96" i="38" s="1"/>
  <c r="AT96" i="38" s="1"/>
  <c r="AU96" i="38" s="1"/>
  <c r="AV96" i="38" s="1"/>
  <c r="AW96" i="38" s="1"/>
  <c r="AX96" i="38" s="1"/>
  <c r="AY96" i="38" s="1"/>
  <c r="AZ96" i="38" s="1"/>
  <c r="BA96" i="38" s="1"/>
  <c r="BB96" i="38" s="1"/>
  <c r="BC96" i="38" s="1"/>
  <c r="BD96" i="38" s="1"/>
  <c r="BE96" i="38" s="1"/>
  <c r="BF96" i="38" s="1"/>
  <c r="BG96" i="38" s="1"/>
  <c r="BH96" i="38" s="1"/>
  <c r="BK95" i="38"/>
  <c r="AL95" i="38"/>
  <c r="AM95" i="38" s="1"/>
  <c r="AN95" i="38" s="1"/>
  <c r="AO95" i="38" s="1"/>
  <c r="AP95" i="38" s="1"/>
  <c r="AQ95" i="38" s="1"/>
  <c r="AR95" i="38" s="1"/>
  <c r="AS95" i="38" s="1"/>
  <c r="AT95" i="38" s="1"/>
  <c r="AU95" i="38" s="1"/>
  <c r="AV95" i="38" s="1"/>
  <c r="AW95" i="38" s="1"/>
  <c r="AX95" i="38" s="1"/>
  <c r="AY95" i="38" s="1"/>
  <c r="AZ95" i="38" s="1"/>
  <c r="BA95" i="38" s="1"/>
  <c r="BB95" i="38" s="1"/>
  <c r="BC95" i="38" s="1"/>
  <c r="BD95" i="38" s="1"/>
  <c r="BE95" i="38" s="1"/>
  <c r="BF95" i="38" s="1"/>
  <c r="BG95" i="38" s="1"/>
  <c r="BH95" i="38" s="1"/>
  <c r="G95" i="38"/>
  <c r="H95" i="38" s="1"/>
  <c r="I95" i="38" s="1"/>
  <c r="J95" i="38" s="1"/>
  <c r="K95" i="38" s="1"/>
  <c r="L95" i="38" s="1"/>
  <c r="M95" i="38" s="1"/>
  <c r="N95" i="38" s="1"/>
  <c r="O95" i="38" s="1"/>
  <c r="P95" i="38" s="1"/>
  <c r="Q95" i="38" s="1"/>
  <c r="R95" i="38" s="1"/>
  <c r="S95" i="38" s="1"/>
  <c r="T95" i="38" s="1"/>
  <c r="U95" i="38" s="1"/>
  <c r="V95" i="38" s="1"/>
  <c r="W95" i="38" s="1"/>
  <c r="X95" i="38" s="1"/>
  <c r="Y95" i="38" s="1"/>
  <c r="Z95" i="38" s="1"/>
  <c r="AA95" i="38" s="1"/>
  <c r="AB95" i="38" s="1"/>
  <c r="AC95" i="38" s="1"/>
  <c r="AD95" i="38" s="1"/>
  <c r="AE95" i="38" s="1"/>
  <c r="AF95" i="38" s="1"/>
  <c r="AG95" i="38" s="1"/>
  <c r="AH95" i="38" s="1"/>
  <c r="AI95" i="38" s="1"/>
  <c r="AJ95" i="38" s="1"/>
  <c r="AK95" i="38" s="1"/>
  <c r="F95" i="38"/>
  <c r="BK94" i="38"/>
  <c r="AL94" i="38"/>
  <c r="AM94" i="38" s="1"/>
  <c r="AN94" i="38" s="1"/>
  <c r="AO94" i="38" s="1"/>
  <c r="AP94" i="38" s="1"/>
  <c r="AQ94" i="38" s="1"/>
  <c r="AR94" i="38" s="1"/>
  <c r="AS94" i="38" s="1"/>
  <c r="AT94" i="38" s="1"/>
  <c r="AU94" i="38" s="1"/>
  <c r="AV94" i="38" s="1"/>
  <c r="AW94" i="38" s="1"/>
  <c r="AX94" i="38" s="1"/>
  <c r="AY94" i="38" s="1"/>
  <c r="AZ94" i="38" s="1"/>
  <c r="BA94" i="38" s="1"/>
  <c r="BB94" i="38" s="1"/>
  <c r="BC94" i="38" s="1"/>
  <c r="BD94" i="38" s="1"/>
  <c r="BE94" i="38" s="1"/>
  <c r="BF94" i="38" s="1"/>
  <c r="BG94" i="38" s="1"/>
  <c r="BH94" i="38" s="1"/>
  <c r="F94" i="38"/>
  <c r="G94" i="38" s="1"/>
  <c r="H94" i="38" s="1"/>
  <c r="I94" i="38" s="1"/>
  <c r="J94" i="38" s="1"/>
  <c r="K94" i="38" s="1"/>
  <c r="L94" i="38" s="1"/>
  <c r="M94" i="38" s="1"/>
  <c r="N94" i="38" s="1"/>
  <c r="O94" i="38" s="1"/>
  <c r="P94" i="38" s="1"/>
  <c r="Q94" i="38" s="1"/>
  <c r="R94" i="38" s="1"/>
  <c r="S94" i="38" s="1"/>
  <c r="T94" i="38" s="1"/>
  <c r="U94" i="38" s="1"/>
  <c r="V94" i="38" s="1"/>
  <c r="W94" i="38" s="1"/>
  <c r="X94" i="38" s="1"/>
  <c r="Y94" i="38" s="1"/>
  <c r="Z94" i="38" s="1"/>
  <c r="AA94" i="38" s="1"/>
  <c r="AB94" i="38" s="1"/>
  <c r="AC94" i="38" s="1"/>
  <c r="AD94" i="38" s="1"/>
  <c r="AE94" i="38" s="1"/>
  <c r="AF94" i="38" s="1"/>
  <c r="AG94" i="38" s="1"/>
  <c r="AH94" i="38" s="1"/>
  <c r="AI94" i="38" s="1"/>
  <c r="AJ94" i="38" s="1"/>
  <c r="AK94" i="38" s="1"/>
  <c r="BK93" i="38"/>
  <c r="AL93" i="38"/>
  <c r="AM93" i="38" s="1"/>
  <c r="AN93" i="38" s="1"/>
  <c r="AO93" i="38" s="1"/>
  <c r="AP93" i="38" s="1"/>
  <c r="AQ93" i="38" s="1"/>
  <c r="AR93" i="38" s="1"/>
  <c r="AS93" i="38" s="1"/>
  <c r="AT93" i="38" s="1"/>
  <c r="AU93" i="38" s="1"/>
  <c r="AV93" i="38" s="1"/>
  <c r="AW93" i="38" s="1"/>
  <c r="AX93" i="38" s="1"/>
  <c r="AY93" i="38" s="1"/>
  <c r="AZ93" i="38" s="1"/>
  <c r="BA93" i="38" s="1"/>
  <c r="BB93" i="38" s="1"/>
  <c r="BC93" i="38" s="1"/>
  <c r="BD93" i="38" s="1"/>
  <c r="BE93" i="38" s="1"/>
  <c r="BF93" i="38" s="1"/>
  <c r="BG93" i="38" s="1"/>
  <c r="BH93" i="38" s="1"/>
  <c r="F93" i="38"/>
  <c r="G93" i="38" s="1"/>
  <c r="H93" i="38" s="1"/>
  <c r="I93" i="38" s="1"/>
  <c r="J93" i="38" s="1"/>
  <c r="K93" i="38" s="1"/>
  <c r="L93" i="38" s="1"/>
  <c r="M93" i="38" s="1"/>
  <c r="N93" i="38" s="1"/>
  <c r="O93" i="38" s="1"/>
  <c r="P93" i="38" s="1"/>
  <c r="Q93" i="38" s="1"/>
  <c r="R93" i="38" s="1"/>
  <c r="S93" i="38" s="1"/>
  <c r="T93" i="38" s="1"/>
  <c r="U93" i="38" s="1"/>
  <c r="V93" i="38" s="1"/>
  <c r="W93" i="38" s="1"/>
  <c r="X93" i="38" s="1"/>
  <c r="Y93" i="38" s="1"/>
  <c r="Z93" i="38" s="1"/>
  <c r="AA93" i="38" s="1"/>
  <c r="AB93" i="38" s="1"/>
  <c r="AC93" i="38" s="1"/>
  <c r="AD93" i="38" s="1"/>
  <c r="AE93" i="38" s="1"/>
  <c r="AF93" i="38" s="1"/>
  <c r="AG93" i="38" s="1"/>
  <c r="AH93" i="38" s="1"/>
  <c r="AI93" i="38" s="1"/>
  <c r="AJ93" i="38" s="1"/>
  <c r="AK93" i="38" s="1"/>
  <c r="BK92" i="38"/>
  <c r="AL92" i="38"/>
  <c r="AM92" i="38" s="1"/>
  <c r="AN92" i="38" s="1"/>
  <c r="AO92" i="38" s="1"/>
  <c r="AP92" i="38" s="1"/>
  <c r="AQ92" i="38" s="1"/>
  <c r="AR92" i="38" s="1"/>
  <c r="AS92" i="38" s="1"/>
  <c r="AT92" i="38" s="1"/>
  <c r="AU92" i="38" s="1"/>
  <c r="AV92" i="38" s="1"/>
  <c r="AW92" i="38" s="1"/>
  <c r="AX92" i="38" s="1"/>
  <c r="AY92" i="38" s="1"/>
  <c r="AZ92" i="38" s="1"/>
  <c r="BA92" i="38" s="1"/>
  <c r="BB92" i="38" s="1"/>
  <c r="BC92" i="38" s="1"/>
  <c r="BD92" i="38" s="1"/>
  <c r="BE92" i="38" s="1"/>
  <c r="BF92" i="38" s="1"/>
  <c r="BG92" i="38" s="1"/>
  <c r="BH92" i="38" s="1"/>
  <c r="F92" i="38"/>
  <c r="G92" i="38" s="1"/>
  <c r="H92" i="38" s="1"/>
  <c r="I92" i="38" s="1"/>
  <c r="J92" i="38" s="1"/>
  <c r="K92" i="38" s="1"/>
  <c r="L92" i="38" s="1"/>
  <c r="M92" i="38" s="1"/>
  <c r="N92" i="38" s="1"/>
  <c r="O92" i="38" s="1"/>
  <c r="P92" i="38" s="1"/>
  <c r="Q92" i="38" s="1"/>
  <c r="R92" i="38" s="1"/>
  <c r="S92" i="38" s="1"/>
  <c r="T92" i="38" s="1"/>
  <c r="U92" i="38" s="1"/>
  <c r="V92" i="38" s="1"/>
  <c r="W92" i="38" s="1"/>
  <c r="X92" i="38" s="1"/>
  <c r="Y92" i="38" s="1"/>
  <c r="Z92" i="38" s="1"/>
  <c r="AA92" i="38" s="1"/>
  <c r="AB92" i="38" s="1"/>
  <c r="AC92" i="38" s="1"/>
  <c r="AD92" i="38" s="1"/>
  <c r="AE92" i="38" s="1"/>
  <c r="AF92" i="38" s="1"/>
  <c r="AG92" i="38" s="1"/>
  <c r="AH92" i="38" s="1"/>
  <c r="AI92" i="38" s="1"/>
  <c r="AJ92" i="38" s="1"/>
  <c r="AK92" i="38" s="1"/>
  <c r="BK91" i="38"/>
  <c r="AL91" i="38"/>
  <c r="AM91" i="38" s="1"/>
  <c r="AN91" i="38" s="1"/>
  <c r="AO91" i="38" s="1"/>
  <c r="AP91" i="38" s="1"/>
  <c r="AQ91" i="38" s="1"/>
  <c r="AR91" i="38" s="1"/>
  <c r="AS91" i="38" s="1"/>
  <c r="AT91" i="38" s="1"/>
  <c r="AU91" i="38" s="1"/>
  <c r="AV91" i="38" s="1"/>
  <c r="AW91" i="38" s="1"/>
  <c r="AX91" i="38" s="1"/>
  <c r="AY91" i="38" s="1"/>
  <c r="AZ91" i="38" s="1"/>
  <c r="BA91" i="38" s="1"/>
  <c r="BB91" i="38" s="1"/>
  <c r="BC91" i="38" s="1"/>
  <c r="BD91" i="38" s="1"/>
  <c r="BE91" i="38" s="1"/>
  <c r="BF91" i="38" s="1"/>
  <c r="BG91" i="38" s="1"/>
  <c r="BH91" i="38" s="1"/>
  <c r="F91" i="38"/>
  <c r="G91" i="38" s="1"/>
  <c r="H91" i="38" s="1"/>
  <c r="I91" i="38" s="1"/>
  <c r="J91" i="38" s="1"/>
  <c r="K91" i="38" s="1"/>
  <c r="L91" i="38" s="1"/>
  <c r="M91" i="38" s="1"/>
  <c r="N91" i="38" s="1"/>
  <c r="O91" i="38" s="1"/>
  <c r="P91" i="38" s="1"/>
  <c r="Q91" i="38" s="1"/>
  <c r="R91" i="38" s="1"/>
  <c r="S91" i="38" s="1"/>
  <c r="T91" i="38" s="1"/>
  <c r="U91" i="38" s="1"/>
  <c r="V91" i="38" s="1"/>
  <c r="W91" i="38" s="1"/>
  <c r="X91" i="38" s="1"/>
  <c r="Y91" i="38" s="1"/>
  <c r="Z91" i="38" s="1"/>
  <c r="AA91" i="38" s="1"/>
  <c r="AB91" i="38" s="1"/>
  <c r="AC91" i="38" s="1"/>
  <c r="AD91" i="38" s="1"/>
  <c r="AE91" i="38" s="1"/>
  <c r="AF91" i="38" s="1"/>
  <c r="AG91" i="38" s="1"/>
  <c r="AH91" i="38" s="1"/>
  <c r="AI91" i="38" s="1"/>
  <c r="AJ91" i="38" s="1"/>
  <c r="AK91" i="38" s="1"/>
  <c r="BK90" i="38"/>
  <c r="AL90" i="38"/>
  <c r="AM90" i="38" s="1"/>
  <c r="AN90" i="38" s="1"/>
  <c r="AO90" i="38" s="1"/>
  <c r="AP90" i="38" s="1"/>
  <c r="AQ90" i="38" s="1"/>
  <c r="AR90" i="38" s="1"/>
  <c r="AS90" i="38" s="1"/>
  <c r="AT90" i="38" s="1"/>
  <c r="AU90" i="38" s="1"/>
  <c r="AV90" i="38" s="1"/>
  <c r="AW90" i="38" s="1"/>
  <c r="AX90" i="38" s="1"/>
  <c r="AY90" i="38" s="1"/>
  <c r="AZ90" i="38" s="1"/>
  <c r="BA90" i="38" s="1"/>
  <c r="BB90" i="38" s="1"/>
  <c r="BC90" i="38" s="1"/>
  <c r="BD90" i="38" s="1"/>
  <c r="BE90" i="38" s="1"/>
  <c r="BF90" i="38" s="1"/>
  <c r="BG90" i="38" s="1"/>
  <c r="BH90" i="38" s="1"/>
  <c r="F90" i="38"/>
  <c r="G90" i="38" s="1"/>
  <c r="H90" i="38" s="1"/>
  <c r="I90" i="38" s="1"/>
  <c r="J90" i="38" s="1"/>
  <c r="K90" i="38" s="1"/>
  <c r="L90" i="38" s="1"/>
  <c r="M90" i="38" s="1"/>
  <c r="N90" i="38" s="1"/>
  <c r="O90" i="38" s="1"/>
  <c r="P90" i="38" s="1"/>
  <c r="Q90" i="38" s="1"/>
  <c r="R90" i="38" s="1"/>
  <c r="S90" i="38" s="1"/>
  <c r="T90" i="38" s="1"/>
  <c r="U90" i="38" s="1"/>
  <c r="V90" i="38" s="1"/>
  <c r="W90" i="38" s="1"/>
  <c r="X90" i="38" s="1"/>
  <c r="Y90" i="38" s="1"/>
  <c r="Z90" i="38" s="1"/>
  <c r="AA90" i="38" s="1"/>
  <c r="AB90" i="38" s="1"/>
  <c r="AC90" i="38" s="1"/>
  <c r="AD90" i="38" s="1"/>
  <c r="AE90" i="38" s="1"/>
  <c r="AF90" i="38" s="1"/>
  <c r="AG90" i="38" s="1"/>
  <c r="AH90" i="38" s="1"/>
  <c r="AI90" i="38" s="1"/>
  <c r="AJ90" i="38" s="1"/>
  <c r="AK90" i="38" s="1"/>
  <c r="BK89" i="38"/>
  <c r="AL89" i="38"/>
  <c r="AM89" i="38" s="1"/>
  <c r="AN89" i="38" s="1"/>
  <c r="AO89" i="38" s="1"/>
  <c r="AP89" i="38" s="1"/>
  <c r="AQ89" i="38" s="1"/>
  <c r="AR89" i="38" s="1"/>
  <c r="AS89" i="38" s="1"/>
  <c r="AT89" i="38" s="1"/>
  <c r="AU89" i="38" s="1"/>
  <c r="AV89" i="38" s="1"/>
  <c r="AW89" i="38" s="1"/>
  <c r="AX89" i="38" s="1"/>
  <c r="AY89" i="38" s="1"/>
  <c r="AZ89" i="38" s="1"/>
  <c r="BA89" i="38" s="1"/>
  <c r="BB89" i="38" s="1"/>
  <c r="BC89" i="38" s="1"/>
  <c r="BD89" i="38" s="1"/>
  <c r="BE89" i="38" s="1"/>
  <c r="BF89" i="38" s="1"/>
  <c r="BG89" i="38" s="1"/>
  <c r="BH89" i="38" s="1"/>
  <c r="F89" i="38"/>
  <c r="G89" i="38" s="1"/>
  <c r="H89" i="38" s="1"/>
  <c r="I89" i="38" s="1"/>
  <c r="J89" i="38" s="1"/>
  <c r="K89" i="38" s="1"/>
  <c r="L89" i="38" s="1"/>
  <c r="M89" i="38" s="1"/>
  <c r="N89" i="38" s="1"/>
  <c r="O89" i="38" s="1"/>
  <c r="P89" i="38" s="1"/>
  <c r="Q89" i="38" s="1"/>
  <c r="R89" i="38" s="1"/>
  <c r="S89" i="38" s="1"/>
  <c r="T89" i="38" s="1"/>
  <c r="U89" i="38" s="1"/>
  <c r="V89" i="38" s="1"/>
  <c r="W89" i="38" s="1"/>
  <c r="X89" i="38" s="1"/>
  <c r="Y89" i="38" s="1"/>
  <c r="Z89" i="38" s="1"/>
  <c r="AA89" i="38" s="1"/>
  <c r="AB89" i="38" s="1"/>
  <c r="AC89" i="38" s="1"/>
  <c r="AD89" i="38" s="1"/>
  <c r="AE89" i="38" s="1"/>
  <c r="AF89" i="38" s="1"/>
  <c r="AG89" i="38" s="1"/>
  <c r="AH89" i="38" s="1"/>
  <c r="AI89" i="38" s="1"/>
  <c r="AJ89" i="38" s="1"/>
  <c r="AK89" i="38" s="1"/>
  <c r="BK88" i="38"/>
  <c r="AL88" i="38"/>
  <c r="AM88" i="38" s="1"/>
  <c r="AN88" i="38" s="1"/>
  <c r="AO88" i="38" s="1"/>
  <c r="AP88" i="38" s="1"/>
  <c r="AQ88" i="38" s="1"/>
  <c r="AR88" i="38" s="1"/>
  <c r="AS88" i="38" s="1"/>
  <c r="AT88" i="38" s="1"/>
  <c r="AU88" i="38" s="1"/>
  <c r="AV88" i="38" s="1"/>
  <c r="AW88" i="38" s="1"/>
  <c r="AX88" i="38" s="1"/>
  <c r="AY88" i="38" s="1"/>
  <c r="AZ88" i="38" s="1"/>
  <c r="BA88" i="38" s="1"/>
  <c r="BB88" i="38" s="1"/>
  <c r="BC88" i="38" s="1"/>
  <c r="BD88" i="38" s="1"/>
  <c r="BE88" i="38" s="1"/>
  <c r="BF88" i="38" s="1"/>
  <c r="BG88" i="38" s="1"/>
  <c r="BH88" i="38" s="1"/>
  <c r="F88" i="38"/>
  <c r="G88" i="38" s="1"/>
  <c r="H88" i="38" s="1"/>
  <c r="I88" i="38" s="1"/>
  <c r="J88" i="38" s="1"/>
  <c r="K88" i="38" s="1"/>
  <c r="L88" i="38" s="1"/>
  <c r="M88" i="38" s="1"/>
  <c r="N88" i="38" s="1"/>
  <c r="O88" i="38" s="1"/>
  <c r="P88" i="38" s="1"/>
  <c r="Q88" i="38" s="1"/>
  <c r="R88" i="38" s="1"/>
  <c r="S88" i="38" s="1"/>
  <c r="T88" i="38" s="1"/>
  <c r="U88" i="38" s="1"/>
  <c r="V88" i="38" s="1"/>
  <c r="W88" i="38" s="1"/>
  <c r="X88" i="38" s="1"/>
  <c r="Y88" i="38" s="1"/>
  <c r="Z88" i="38" s="1"/>
  <c r="AA88" i="38" s="1"/>
  <c r="AB88" i="38" s="1"/>
  <c r="AC88" i="38" s="1"/>
  <c r="AD88" i="38" s="1"/>
  <c r="AE88" i="38" s="1"/>
  <c r="AF88" i="38" s="1"/>
  <c r="AG88" i="38" s="1"/>
  <c r="AH88" i="38" s="1"/>
  <c r="AI88" i="38" s="1"/>
  <c r="AJ88" i="38" s="1"/>
  <c r="AK88" i="38" s="1"/>
  <c r="BK87" i="38"/>
  <c r="AL87" i="38"/>
  <c r="AM87" i="38" s="1"/>
  <c r="AN87" i="38" s="1"/>
  <c r="AO87" i="38" s="1"/>
  <c r="AP87" i="38" s="1"/>
  <c r="AQ87" i="38" s="1"/>
  <c r="AR87" i="38" s="1"/>
  <c r="AS87" i="38" s="1"/>
  <c r="AT87" i="38" s="1"/>
  <c r="AU87" i="38" s="1"/>
  <c r="AV87" i="38" s="1"/>
  <c r="AW87" i="38" s="1"/>
  <c r="AX87" i="38" s="1"/>
  <c r="AY87" i="38" s="1"/>
  <c r="AZ87" i="38" s="1"/>
  <c r="BA87" i="38" s="1"/>
  <c r="BB87" i="38" s="1"/>
  <c r="BC87" i="38" s="1"/>
  <c r="BD87" i="38" s="1"/>
  <c r="BE87" i="38" s="1"/>
  <c r="BF87" i="38" s="1"/>
  <c r="BG87" i="38" s="1"/>
  <c r="BH87" i="38" s="1"/>
  <c r="F87" i="38"/>
  <c r="G87" i="38" s="1"/>
  <c r="H87" i="38" s="1"/>
  <c r="I87" i="38" s="1"/>
  <c r="J87" i="38" s="1"/>
  <c r="K87" i="38" s="1"/>
  <c r="L87" i="38" s="1"/>
  <c r="M87" i="38" s="1"/>
  <c r="N87" i="38" s="1"/>
  <c r="O87" i="38" s="1"/>
  <c r="P87" i="38" s="1"/>
  <c r="Q87" i="38" s="1"/>
  <c r="R87" i="38" s="1"/>
  <c r="S87" i="38" s="1"/>
  <c r="T87" i="38" s="1"/>
  <c r="U87" i="38" s="1"/>
  <c r="V87" i="38" s="1"/>
  <c r="W87" i="38" s="1"/>
  <c r="X87" i="38" s="1"/>
  <c r="Y87" i="38" s="1"/>
  <c r="Z87" i="38" s="1"/>
  <c r="AA87" i="38" s="1"/>
  <c r="AB87" i="38" s="1"/>
  <c r="AC87" i="38" s="1"/>
  <c r="AD87" i="38" s="1"/>
  <c r="AE87" i="38" s="1"/>
  <c r="AF87" i="38" s="1"/>
  <c r="AG87" i="38" s="1"/>
  <c r="AH87" i="38" s="1"/>
  <c r="AI87" i="38" s="1"/>
  <c r="AJ87" i="38" s="1"/>
  <c r="AK87" i="38" s="1"/>
  <c r="BK86" i="38"/>
  <c r="AL86" i="38"/>
  <c r="AM86" i="38" s="1"/>
  <c r="AN86" i="38" s="1"/>
  <c r="AO86" i="38" s="1"/>
  <c r="AP86" i="38" s="1"/>
  <c r="AQ86" i="38" s="1"/>
  <c r="AR86" i="38" s="1"/>
  <c r="AS86" i="38" s="1"/>
  <c r="AT86" i="38" s="1"/>
  <c r="AU86" i="38" s="1"/>
  <c r="AV86" i="38" s="1"/>
  <c r="AW86" i="38" s="1"/>
  <c r="AX86" i="38" s="1"/>
  <c r="AY86" i="38" s="1"/>
  <c r="AZ86" i="38" s="1"/>
  <c r="BA86" i="38" s="1"/>
  <c r="BB86" i="38" s="1"/>
  <c r="BC86" i="38" s="1"/>
  <c r="BD86" i="38" s="1"/>
  <c r="BE86" i="38" s="1"/>
  <c r="BF86" i="38" s="1"/>
  <c r="BG86" i="38" s="1"/>
  <c r="BH86" i="38" s="1"/>
  <c r="F86" i="38"/>
  <c r="G86" i="38" s="1"/>
  <c r="H86" i="38" s="1"/>
  <c r="I86" i="38" s="1"/>
  <c r="J86" i="38" s="1"/>
  <c r="K86" i="38" s="1"/>
  <c r="L86" i="38" s="1"/>
  <c r="M86" i="38" s="1"/>
  <c r="N86" i="38" s="1"/>
  <c r="O86" i="38" s="1"/>
  <c r="P86" i="38" s="1"/>
  <c r="Q86" i="38" s="1"/>
  <c r="R86" i="38" s="1"/>
  <c r="S86" i="38" s="1"/>
  <c r="T86" i="38" s="1"/>
  <c r="U86" i="38" s="1"/>
  <c r="V86" i="38" s="1"/>
  <c r="W86" i="38" s="1"/>
  <c r="X86" i="38" s="1"/>
  <c r="Y86" i="38" s="1"/>
  <c r="Z86" i="38" s="1"/>
  <c r="AA86" i="38" s="1"/>
  <c r="AB86" i="38" s="1"/>
  <c r="AC86" i="38" s="1"/>
  <c r="AD86" i="38" s="1"/>
  <c r="AE86" i="38" s="1"/>
  <c r="AF86" i="38" s="1"/>
  <c r="AG86" i="38" s="1"/>
  <c r="AH86" i="38" s="1"/>
  <c r="AI86" i="38" s="1"/>
  <c r="AJ86" i="38" s="1"/>
  <c r="AK86" i="38" s="1"/>
  <c r="BK85" i="38"/>
  <c r="AL85" i="38"/>
  <c r="AM85" i="38" s="1"/>
  <c r="AN85" i="38" s="1"/>
  <c r="AO85" i="38" s="1"/>
  <c r="AP85" i="38" s="1"/>
  <c r="AQ85" i="38" s="1"/>
  <c r="AR85" i="38" s="1"/>
  <c r="AS85" i="38" s="1"/>
  <c r="AT85" i="38" s="1"/>
  <c r="AU85" i="38" s="1"/>
  <c r="AV85" i="38" s="1"/>
  <c r="AW85" i="38" s="1"/>
  <c r="AX85" i="38" s="1"/>
  <c r="AY85" i="38" s="1"/>
  <c r="AZ85" i="38" s="1"/>
  <c r="BA85" i="38" s="1"/>
  <c r="BB85" i="38" s="1"/>
  <c r="BC85" i="38" s="1"/>
  <c r="BD85" i="38" s="1"/>
  <c r="BE85" i="38" s="1"/>
  <c r="BF85" i="38" s="1"/>
  <c r="BG85" i="38" s="1"/>
  <c r="BH85" i="38" s="1"/>
  <c r="F85" i="38"/>
  <c r="G85" i="38" s="1"/>
  <c r="H85" i="38" s="1"/>
  <c r="I85" i="38" s="1"/>
  <c r="J85" i="38" s="1"/>
  <c r="K85" i="38" s="1"/>
  <c r="L85" i="38" s="1"/>
  <c r="M85" i="38" s="1"/>
  <c r="N85" i="38" s="1"/>
  <c r="O85" i="38" s="1"/>
  <c r="P85" i="38" s="1"/>
  <c r="Q85" i="38" s="1"/>
  <c r="R85" i="38" s="1"/>
  <c r="S85" i="38" s="1"/>
  <c r="T85" i="38" s="1"/>
  <c r="U85" i="38" s="1"/>
  <c r="V85" i="38" s="1"/>
  <c r="W85" i="38" s="1"/>
  <c r="X85" i="38" s="1"/>
  <c r="Y85" i="38" s="1"/>
  <c r="Z85" i="38" s="1"/>
  <c r="AA85" i="38" s="1"/>
  <c r="AB85" i="38" s="1"/>
  <c r="AC85" i="38" s="1"/>
  <c r="AD85" i="38" s="1"/>
  <c r="AE85" i="38" s="1"/>
  <c r="AF85" i="38" s="1"/>
  <c r="AG85" i="38" s="1"/>
  <c r="AH85" i="38" s="1"/>
  <c r="AI85" i="38" s="1"/>
  <c r="AJ85" i="38" s="1"/>
  <c r="AK85" i="38" s="1"/>
  <c r="BK84" i="38"/>
  <c r="AL84" i="38"/>
  <c r="AM84" i="38" s="1"/>
  <c r="AN84" i="38" s="1"/>
  <c r="AO84" i="38" s="1"/>
  <c r="AP84" i="38" s="1"/>
  <c r="AQ84" i="38" s="1"/>
  <c r="AR84" i="38" s="1"/>
  <c r="AS84" i="38" s="1"/>
  <c r="AT84" i="38" s="1"/>
  <c r="AU84" i="38" s="1"/>
  <c r="AV84" i="38" s="1"/>
  <c r="AW84" i="38" s="1"/>
  <c r="AX84" i="38" s="1"/>
  <c r="AY84" i="38" s="1"/>
  <c r="AZ84" i="38" s="1"/>
  <c r="BA84" i="38" s="1"/>
  <c r="BB84" i="38" s="1"/>
  <c r="BC84" i="38" s="1"/>
  <c r="BD84" i="38" s="1"/>
  <c r="BE84" i="38" s="1"/>
  <c r="BF84" i="38" s="1"/>
  <c r="BG84" i="38" s="1"/>
  <c r="BH84" i="38" s="1"/>
  <c r="F84" i="38"/>
  <c r="G84" i="38" s="1"/>
  <c r="H84" i="38" s="1"/>
  <c r="I84" i="38" s="1"/>
  <c r="J84" i="38" s="1"/>
  <c r="K84" i="38" s="1"/>
  <c r="L84" i="38" s="1"/>
  <c r="M84" i="38" s="1"/>
  <c r="N84" i="38" s="1"/>
  <c r="O84" i="38" s="1"/>
  <c r="P84" i="38" s="1"/>
  <c r="Q84" i="38" s="1"/>
  <c r="R84" i="38" s="1"/>
  <c r="S84" i="38" s="1"/>
  <c r="T84" i="38" s="1"/>
  <c r="U84" i="38" s="1"/>
  <c r="V84" i="38" s="1"/>
  <c r="W84" i="38" s="1"/>
  <c r="X84" i="38" s="1"/>
  <c r="Y84" i="38" s="1"/>
  <c r="Z84" i="38" s="1"/>
  <c r="AA84" i="38" s="1"/>
  <c r="AB84" i="38" s="1"/>
  <c r="AC84" i="38" s="1"/>
  <c r="AD84" i="38" s="1"/>
  <c r="AE84" i="38" s="1"/>
  <c r="AF84" i="38" s="1"/>
  <c r="AG84" i="38" s="1"/>
  <c r="AH84" i="38" s="1"/>
  <c r="AI84" i="38" s="1"/>
  <c r="AJ84" i="38" s="1"/>
  <c r="AK84" i="38" s="1"/>
  <c r="BK83" i="38"/>
  <c r="AL83" i="38"/>
  <c r="AM83" i="38" s="1"/>
  <c r="AN83" i="38" s="1"/>
  <c r="AO83" i="38" s="1"/>
  <c r="AP83" i="38" s="1"/>
  <c r="AQ83" i="38" s="1"/>
  <c r="AR83" i="38" s="1"/>
  <c r="AS83" i="38" s="1"/>
  <c r="AT83" i="38" s="1"/>
  <c r="AU83" i="38" s="1"/>
  <c r="AV83" i="38" s="1"/>
  <c r="AW83" i="38" s="1"/>
  <c r="AX83" i="38" s="1"/>
  <c r="AY83" i="38" s="1"/>
  <c r="AZ83" i="38" s="1"/>
  <c r="BA83" i="38" s="1"/>
  <c r="BB83" i="38" s="1"/>
  <c r="BC83" i="38" s="1"/>
  <c r="BD83" i="38" s="1"/>
  <c r="BE83" i="38" s="1"/>
  <c r="BF83" i="38" s="1"/>
  <c r="BG83" i="38" s="1"/>
  <c r="BH83" i="38" s="1"/>
  <c r="F83" i="38"/>
  <c r="G83" i="38" s="1"/>
  <c r="H83" i="38" s="1"/>
  <c r="I83" i="38" s="1"/>
  <c r="J83" i="38" s="1"/>
  <c r="K83" i="38" s="1"/>
  <c r="L83" i="38" s="1"/>
  <c r="M83" i="38" s="1"/>
  <c r="N83" i="38" s="1"/>
  <c r="O83" i="38" s="1"/>
  <c r="P83" i="38" s="1"/>
  <c r="Q83" i="38" s="1"/>
  <c r="R83" i="38" s="1"/>
  <c r="S83" i="38" s="1"/>
  <c r="T83" i="38" s="1"/>
  <c r="U83" i="38" s="1"/>
  <c r="V83" i="38" s="1"/>
  <c r="W83" i="38" s="1"/>
  <c r="X83" i="38" s="1"/>
  <c r="Y83" i="38" s="1"/>
  <c r="Z83" i="38" s="1"/>
  <c r="AA83" i="38" s="1"/>
  <c r="AB83" i="38" s="1"/>
  <c r="AC83" i="38" s="1"/>
  <c r="AD83" i="38" s="1"/>
  <c r="AE83" i="38" s="1"/>
  <c r="AF83" i="38" s="1"/>
  <c r="AG83" i="38" s="1"/>
  <c r="AH83" i="38" s="1"/>
  <c r="AI83" i="38" s="1"/>
  <c r="AJ83" i="38" s="1"/>
  <c r="AK83" i="38" s="1"/>
  <c r="BK82" i="38"/>
  <c r="AL82" i="38"/>
  <c r="AM82" i="38" s="1"/>
  <c r="AN82" i="38" s="1"/>
  <c r="AO82" i="38" s="1"/>
  <c r="AP82" i="38" s="1"/>
  <c r="AQ82" i="38" s="1"/>
  <c r="AR82" i="38" s="1"/>
  <c r="AS82" i="38" s="1"/>
  <c r="AT82" i="38" s="1"/>
  <c r="AU82" i="38" s="1"/>
  <c r="AV82" i="38" s="1"/>
  <c r="AW82" i="38" s="1"/>
  <c r="AX82" i="38" s="1"/>
  <c r="AY82" i="38" s="1"/>
  <c r="AZ82" i="38" s="1"/>
  <c r="BA82" i="38" s="1"/>
  <c r="BB82" i="38" s="1"/>
  <c r="BC82" i="38" s="1"/>
  <c r="BD82" i="38" s="1"/>
  <c r="BE82" i="38" s="1"/>
  <c r="BF82" i="38" s="1"/>
  <c r="BG82" i="38" s="1"/>
  <c r="BH82" i="38" s="1"/>
  <c r="G82" i="38"/>
  <c r="H82" i="38" s="1"/>
  <c r="I82" i="38" s="1"/>
  <c r="J82" i="38" s="1"/>
  <c r="K82" i="38" s="1"/>
  <c r="L82" i="38" s="1"/>
  <c r="M82" i="38" s="1"/>
  <c r="N82" i="38" s="1"/>
  <c r="O82" i="38" s="1"/>
  <c r="P82" i="38" s="1"/>
  <c r="Q82" i="38" s="1"/>
  <c r="R82" i="38" s="1"/>
  <c r="S82" i="38" s="1"/>
  <c r="T82" i="38" s="1"/>
  <c r="U82" i="38" s="1"/>
  <c r="V82" i="38" s="1"/>
  <c r="W82" i="38" s="1"/>
  <c r="X82" i="38" s="1"/>
  <c r="Y82" i="38" s="1"/>
  <c r="Z82" i="38" s="1"/>
  <c r="AA82" i="38" s="1"/>
  <c r="AB82" i="38" s="1"/>
  <c r="AC82" i="38" s="1"/>
  <c r="AD82" i="38" s="1"/>
  <c r="AE82" i="38" s="1"/>
  <c r="AF82" i="38" s="1"/>
  <c r="AG82" i="38" s="1"/>
  <c r="AH82" i="38" s="1"/>
  <c r="AI82" i="38" s="1"/>
  <c r="AJ82" i="38" s="1"/>
  <c r="AK82" i="38" s="1"/>
  <c r="F82" i="38"/>
  <c r="BK81" i="38"/>
  <c r="AL81" i="38"/>
  <c r="AM81" i="38" s="1"/>
  <c r="AN81" i="38" s="1"/>
  <c r="AO81" i="38" s="1"/>
  <c r="AP81" i="38" s="1"/>
  <c r="AQ81" i="38" s="1"/>
  <c r="AR81" i="38" s="1"/>
  <c r="AS81" i="38" s="1"/>
  <c r="AT81" i="38" s="1"/>
  <c r="AU81" i="38" s="1"/>
  <c r="AV81" i="38" s="1"/>
  <c r="AW81" i="38" s="1"/>
  <c r="AX81" i="38" s="1"/>
  <c r="AY81" i="38" s="1"/>
  <c r="AZ81" i="38" s="1"/>
  <c r="BA81" i="38" s="1"/>
  <c r="BB81" i="38" s="1"/>
  <c r="BC81" i="38" s="1"/>
  <c r="BD81" i="38" s="1"/>
  <c r="BE81" i="38" s="1"/>
  <c r="BF81" i="38" s="1"/>
  <c r="BG81" i="38" s="1"/>
  <c r="BH81" i="38" s="1"/>
  <c r="F81" i="38"/>
  <c r="G81" i="38" s="1"/>
  <c r="H81" i="38" s="1"/>
  <c r="I81" i="38" s="1"/>
  <c r="J81" i="38" s="1"/>
  <c r="K81" i="38" s="1"/>
  <c r="L81" i="38" s="1"/>
  <c r="M81" i="38" s="1"/>
  <c r="N81" i="38" s="1"/>
  <c r="O81" i="38" s="1"/>
  <c r="P81" i="38" s="1"/>
  <c r="Q81" i="38" s="1"/>
  <c r="R81" i="38" s="1"/>
  <c r="S81" i="38" s="1"/>
  <c r="T81" i="38" s="1"/>
  <c r="U81" i="38" s="1"/>
  <c r="V81" i="38" s="1"/>
  <c r="W81" i="38" s="1"/>
  <c r="X81" i="38" s="1"/>
  <c r="Y81" i="38" s="1"/>
  <c r="Z81" i="38" s="1"/>
  <c r="AA81" i="38" s="1"/>
  <c r="AB81" i="38" s="1"/>
  <c r="AC81" i="38" s="1"/>
  <c r="AD81" i="38" s="1"/>
  <c r="AE81" i="38" s="1"/>
  <c r="AF81" i="38" s="1"/>
  <c r="AG81" i="38" s="1"/>
  <c r="AH81" i="38" s="1"/>
  <c r="AI81" i="38" s="1"/>
  <c r="AJ81" i="38" s="1"/>
  <c r="AK81" i="38" s="1"/>
  <c r="BK80" i="38"/>
  <c r="AL80" i="38"/>
  <c r="AM80" i="38" s="1"/>
  <c r="AN80" i="38" s="1"/>
  <c r="AO80" i="38" s="1"/>
  <c r="AP80" i="38" s="1"/>
  <c r="AQ80" i="38" s="1"/>
  <c r="AR80" i="38" s="1"/>
  <c r="AS80" i="38" s="1"/>
  <c r="AT80" i="38" s="1"/>
  <c r="AU80" i="38" s="1"/>
  <c r="AV80" i="38" s="1"/>
  <c r="AW80" i="38" s="1"/>
  <c r="AX80" i="38" s="1"/>
  <c r="AY80" i="38" s="1"/>
  <c r="AZ80" i="38" s="1"/>
  <c r="BA80" i="38" s="1"/>
  <c r="BB80" i="38" s="1"/>
  <c r="BC80" i="38" s="1"/>
  <c r="BD80" i="38" s="1"/>
  <c r="BE80" i="38" s="1"/>
  <c r="BF80" i="38" s="1"/>
  <c r="BG80" i="38" s="1"/>
  <c r="BH80" i="38" s="1"/>
  <c r="F80" i="38"/>
  <c r="G80" i="38" s="1"/>
  <c r="H80" i="38" s="1"/>
  <c r="I80" i="38" s="1"/>
  <c r="J80" i="38" s="1"/>
  <c r="K80" i="38" s="1"/>
  <c r="L80" i="38" s="1"/>
  <c r="M80" i="38" s="1"/>
  <c r="N80" i="38" s="1"/>
  <c r="O80" i="38" s="1"/>
  <c r="P80" i="38" s="1"/>
  <c r="Q80" i="38" s="1"/>
  <c r="R80" i="38" s="1"/>
  <c r="S80" i="38" s="1"/>
  <c r="T80" i="38" s="1"/>
  <c r="U80" i="38" s="1"/>
  <c r="V80" i="38" s="1"/>
  <c r="W80" i="38" s="1"/>
  <c r="X80" i="38" s="1"/>
  <c r="Y80" i="38" s="1"/>
  <c r="Z80" i="38" s="1"/>
  <c r="AA80" i="38" s="1"/>
  <c r="AB80" i="38" s="1"/>
  <c r="AC80" i="38" s="1"/>
  <c r="AD80" i="38" s="1"/>
  <c r="AE80" i="38" s="1"/>
  <c r="AF80" i="38" s="1"/>
  <c r="AG80" i="38" s="1"/>
  <c r="AH80" i="38" s="1"/>
  <c r="AI80" i="38" s="1"/>
  <c r="AJ80" i="38" s="1"/>
  <c r="AK80" i="38" s="1"/>
  <c r="BK79" i="38"/>
  <c r="AL79" i="38"/>
  <c r="AM79" i="38" s="1"/>
  <c r="AN79" i="38" s="1"/>
  <c r="AO79" i="38" s="1"/>
  <c r="AP79" i="38" s="1"/>
  <c r="AQ79" i="38" s="1"/>
  <c r="AR79" i="38" s="1"/>
  <c r="AS79" i="38" s="1"/>
  <c r="AT79" i="38" s="1"/>
  <c r="AU79" i="38" s="1"/>
  <c r="AV79" i="38" s="1"/>
  <c r="AW79" i="38" s="1"/>
  <c r="AX79" i="38" s="1"/>
  <c r="AY79" i="38" s="1"/>
  <c r="AZ79" i="38" s="1"/>
  <c r="BA79" i="38" s="1"/>
  <c r="BB79" i="38" s="1"/>
  <c r="BC79" i="38" s="1"/>
  <c r="BD79" i="38" s="1"/>
  <c r="BE79" i="38" s="1"/>
  <c r="BF79" i="38" s="1"/>
  <c r="BG79" i="38" s="1"/>
  <c r="BH79" i="38" s="1"/>
  <c r="F79" i="38"/>
  <c r="G79" i="38" s="1"/>
  <c r="H79" i="38" s="1"/>
  <c r="I79" i="38" s="1"/>
  <c r="J79" i="38" s="1"/>
  <c r="K79" i="38" s="1"/>
  <c r="L79" i="38" s="1"/>
  <c r="M79" i="38" s="1"/>
  <c r="N79" i="38" s="1"/>
  <c r="O79" i="38" s="1"/>
  <c r="P79" i="38" s="1"/>
  <c r="Q79" i="38" s="1"/>
  <c r="R79" i="38" s="1"/>
  <c r="S79" i="38" s="1"/>
  <c r="T79" i="38" s="1"/>
  <c r="U79" i="38" s="1"/>
  <c r="V79" i="38" s="1"/>
  <c r="W79" i="38" s="1"/>
  <c r="X79" i="38" s="1"/>
  <c r="Y79" i="38" s="1"/>
  <c r="Z79" i="38" s="1"/>
  <c r="AA79" i="38" s="1"/>
  <c r="AB79" i="38" s="1"/>
  <c r="AC79" i="38" s="1"/>
  <c r="AD79" i="38" s="1"/>
  <c r="AE79" i="38" s="1"/>
  <c r="AF79" i="38" s="1"/>
  <c r="AG79" i="38" s="1"/>
  <c r="AH79" i="38" s="1"/>
  <c r="AI79" i="38" s="1"/>
  <c r="AJ79" i="38" s="1"/>
  <c r="AK79" i="38" s="1"/>
  <c r="BK78" i="38"/>
  <c r="AL78" i="38"/>
  <c r="AM78" i="38" s="1"/>
  <c r="AN78" i="38" s="1"/>
  <c r="AO78" i="38" s="1"/>
  <c r="AP78" i="38" s="1"/>
  <c r="AQ78" i="38" s="1"/>
  <c r="AR78" i="38" s="1"/>
  <c r="AS78" i="38" s="1"/>
  <c r="AT78" i="38" s="1"/>
  <c r="AU78" i="38" s="1"/>
  <c r="AV78" i="38" s="1"/>
  <c r="AW78" i="38" s="1"/>
  <c r="AX78" i="38" s="1"/>
  <c r="AY78" i="38" s="1"/>
  <c r="AZ78" i="38" s="1"/>
  <c r="BA78" i="38" s="1"/>
  <c r="BB78" i="38" s="1"/>
  <c r="BC78" i="38" s="1"/>
  <c r="BD78" i="38" s="1"/>
  <c r="BE78" i="38" s="1"/>
  <c r="BF78" i="38" s="1"/>
  <c r="BG78" i="38" s="1"/>
  <c r="BH78" i="38" s="1"/>
  <c r="F78" i="38"/>
  <c r="G78" i="38" s="1"/>
  <c r="H78" i="38" s="1"/>
  <c r="I78" i="38" s="1"/>
  <c r="J78" i="38" s="1"/>
  <c r="K78" i="38" s="1"/>
  <c r="L78" i="38" s="1"/>
  <c r="M78" i="38" s="1"/>
  <c r="N78" i="38" s="1"/>
  <c r="O78" i="38" s="1"/>
  <c r="P78" i="38" s="1"/>
  <c r="Q78" i="38" s="1"/>
  <c r="R78" i="38" s="1"/>
  <c r="S78" i="38" s="1"/>
  <c r="T78" i="38" s="1"/>
  <c r="U78" i="38" s="1"/>
  <c r="V78" i="38" s="1"/>
  <c r="W78" i="38" s="1"/>
  <c r="X78" i="38" s="1"/>
  <c r="Y78" i="38" s="1"/>
  <c r="Z78" i="38" s="1"/>
  <c r="AA78" i="38" s="1"/>
  <c r="AB78" i="38" s="1"/>
  <c r="AC78" i="38" s="1"/>
  <c r="AD78" i="38" s="1"/>
  <c r="AE78" i="38" s="1"/>
  <c r="AF78" i="38" s="1"/>
  <c r="AG78" i="38" s="1"/>
  <c r="AH78" i="38" s="1"/>
  <c r="AI78" i="38" s="1"/>
  <c r="AJ78" i="38" s="1"/>
  <c r="AK78" i="38" s="1"/>
  <c r="BK77" i="38"/>
  <c r="AL77" i="38"/>
  <c r="AM77" i="38" s="1"/>
  <c r="AN77" i="38" s="1"/>
  <c r="AO77" i="38" s="1"/>
  <c r="AP77" i="38" s="1"/>
  <c r="AQ77" i="38" s="1"/>
  <c r="AR77" i="38" s="1"/>
  <c r="AS77" i="38" s="1"/>
  <c r="AT77" i="38" s="1"/>
  <c r="AU77" i="38" s="1"/>
  <c r="AV77" i="38" s="1"/>
  <c r="AW77" i="38" s="1"/>
  <c r="AX77" i="38" s="1"/>
  <c r="AY77" i="38" s="1"/>
  <c r="AZ77" i="38" s="1"/>
  <c r="BA77" i="38" s="1"/>
  <c r="BB77" i="38" s="1"/>
  <c r="BC77" i="38" s="1"/>
  <c r="BD77" i="38" s="1"/>
  <c r="BE77" i="38" s="1"/>
  <c r="BF77" i="38" s="1"/>
  <c r="BG77" i="38" s="1"/>
  <c r="BH77" i="38" s="1"/>
  <c r="F77" i="38"/>
  <c r="G77" i="38" s="1"/>
  <c r="H77" i="38" s="1"/>
  <c r="I77" i="38" s="1"/>
  <c r="J77" i="38" s="1"/>
  <c r="K77" i="38" s="1"/>
  <c r="L77" i="38" s="1"/>
  <c r="M77" i="38" s="1"/>
  <c r="N77" i="38" s="1"/>
  <c r="O77" i="38" s="1"/>
  <c r="P77" i="38" s="1"/>
  <c r="Q77" i="38" s="1"/>
  <c r="R77" i="38" s="1"/>
  <c r="S77" i="38" s="1"/>
  <c r="T77" i="38" s="1"/>
  <c r="U77" i="38" s="1"/>
  <c r="V77" i="38" s="1"/>
  <c r="W77" i="38" s="1"/>
  <c r="X77" i="38" s="1"/>
  <c r="Y77" i="38" s="1"/>
  <c r="Z77" i="38" s="1"/>
  <c r="AA77" i="38" s="1"/>
  <c r="AB77" i="38" s="1"/>
  <c r="AC77" i="38" s="1"/>
  <c r="AD77" i="38" s="1"/>
  <c r="AE77" i="38" s="1"/>
  <c r="AF77" i="38" s="1"/>
  <c r="AG77" i="38" s="1"/>
  <c r="AH77" i="38" s="1"/>
  <c r="AI77" i="38" s="1"/>
  <c r="AJ77" i="38" s="1"/>
  <c r="AK77" i="38" s="1"/>
  <c r="BK76" i="38"/>
  <c r="AL76" i="38"/>
  <c r="AM76" i="38" s="1"/>
  <c r="AN76" i="38" s="1"/>
  <c r="AO76" i="38" s="1"/>
  <c r="AP76" i="38" s="1"/>
  <c r="AQ76" i="38" s="1"/>
  <c r="AR76" i="38" s="1"/>
  <c r="AS76" i="38" s="1"/>
  <c r="AT76" i="38" s="1"/>
  <c r="AU76" i="38" s="1"/>
  <c r="AV76" i="38" s="1"/>
  <c r="AW76" i="38" s="1"/>
  <c r="AX76" i="38" s="1"/>
  <c r="AY76" i="38" s="1"/>
  <c r="AZ76" i="38" s="1"/>
  <c r="BA76" i="38" s="1"/>
  <c r="BB76" i="38" s="1"/>
  <c r="BC76" i="38" s="1"/>
  <c r="BD76" i="38" s="1"/>
  <c r="BE76" i="38" s="1"/>
  <c r="BF76" i="38" s="1"/>
  <c r="BG76" i="38" s="1"/>
  <c r="BH76" i="38" s="1"/>
  <c r="F76" i="38"/>
  <c r="G76" i="38" s="1"/>
  <c r="H76" i="38" s="1"/>
  <c r="I76" i="38" s="1"/>
  <c r="J76" i="38" s="1"/>
  <c r="K76" i="38" s="1"/>
  <c r="L76" i="38" s="1"/>
  <c r="M76" i="38" s="1"/>
  <c r="N76" i="38" s="1"/>
  <c r="O76" i="38" s="1"/>
  <c r="P76" i="38" s="1"/>
  <c r="Q76" i="38" s="1"/>
  <c r="R76" i="38" s="1"/>
  <c r="S76" i="38" s="1"/>
  <c r="T76" i="38" s="1"/>
  <c r="U76" i="38" s="1"/>
  <c r="V76" i="38" s="1"/>
  <c r="W76" i="38" s="1"/>
  <c r="X76" i="38" s="1"/>
  <c r="Y76" i="38" s="1"/>
  <c r="Z76" i="38" s="1"/>
  <c r="AA76" i="38" s="1"/>
  <c r="AB76" i="38" s="1"/>
  <c r="AC76" i="38" s="1"/>
  <c r="AD76" i="38" s="1"/>
  <c r="AE76" i="38" s="1"/>
  <c r="AF76" i="38" s="1"/>
  <c r="AG76" i="38" s="1"/>
  <c r="AH76" i="38" s="1"/>
  <c r="AI76" i="38" s="1"/>
  <c r="AJ76" i="38" s="1"/>
  <c r="AK76" i="38" s="1"/>
  <c r="CD75" i="38"/>
  <c r="BK75" i="38"/>
  <c r="AL75" i="38"/>
  <c r="AM75" i="38" s="1"/>
  <c r="AN75" i="38" s="1"/>
  <c r="AO75" i="38" s="1"/>
  <c r="AP75" i="38" s="1"/>
  <c r="AQ75" i="38" s="1"/>
  <c r="AR75" i="38" s="1"/>
  <c r="AS75" i="38" s="1"/>
  <c r="AT75" i="38" s="1"/>
  <c r="AU75" i="38" s="1"/>
  <c r="AV75" i="38" s="1"/>
  <c r="AW75" i="38" s="1"/>
  <c r="AX75" i="38" s="1"/>
  <c r="AY75" i="38" s="1"/>
  <c r="AZ75" i="38" s="1"/>
  <c r="BA75" i="38" s="1"/>
  <c r="BB75" i="38" s="1"/>
  <c r="BC75" i="38" s="1"/>
  <c r="BD75" i="38" s="1"/>
  <c r="BE75" i="38" s="1"/>
  <c r="BF75" i="38" s="1"/>
  <c r="BG75" i="38" s="1"/>
  <c r="BH75" i="38" s="1"/>
  <c r="F75" i="38"/>
  <c r="G75" i="38" s="1"/>
  <c r="H75" i="38" s="1"/>
  <c r="I75" i="38" s="1"/>
  <c r="J75" i="38" s="1"/>
  <c r="K75" i="38" s="1"/>
  <c r="L75" i="38" s="1"/>
  <c r="M75" i="38" s="1"/>
  <c r="N75" i="38" s="1"/>
  <c r="O75" i="38" s="1"/>
  <c r="P75" i="38" s="1"/>
  <c r="Q75" i="38" s="1"/>
  <c r="R75" i="38" s="1"/>
  <c r="S75" i="38" s="1"/>
  <c r="T75" i="38" s="1"/>
  <c r="U75" i="38" s="1"/>
  <c r="V75" i="38" s="1"/>
  <c r="W75" i="38" s="1"/>
  <c r="X75" i="38" s="1"/>
  <c r="Y75" i="38" s="1"/>
  <c r="Z75" i="38" s="1"/>
  <c r="AA75" i="38" s="1"/>
  <c r="AB75" i="38" s="1"/>
  <c r="AC75" i="38" s="1"/>
  <c r="AD75" i="38" s="1"/>
  <c r="AE75" i="38" s="1"/>
  <c r="AF75" i="38" s="1"/>
  <c r="AG75" i="38" s="1"/>
  <c r="AH75" i="38" s="1"/>
  <c r="AI75" i="38" s="1"/>
  <c r="AJ75" i="38" s="1"/>
  <c r="AK75" i="38" s="1"/>
  <c r="D9" i="38"/>
  <c r="E9" i="38" s="1"/>
  <c r="D6" i="38"/>
  <c r="C6" i="38"/>
  <c r="C8" i="38" s="1"/>
  <c r="E3" i="38"/>
  <c r="D8" i="38" l="1"/>
  <c r="E8" i="38" s="1"/>
  <c r="E6" i="38"/>
  <c r="E11" i="36"/>
  <c r="D11" i="36"/>
  <c r="D18" i="36"/>
  <c r="A5" i="36"/>
  <c r="A6" i="36" s="1"/>
  <c r="A7" i="36" s="1"/>
  <c r="A8" i="36" s="1"/>
  <c r="A9" i="36" s="1"/>
  <c r="A10" i="36" s="1"/>
  <c r="A11" i="36" s="1"/>
  <c r="A12" i="36" s="1"/>
  <c r="A13" i="36" s="1"/>
  <c r="A14" i="36" s="1"/>
  <c r="A15" i="36" s="1"/>
  <c r="A16" i="36" s="1"/>
  <c r="A17" i="36" s="1"/>
  <c r="A18" i="36" s="1"/>
  <c r="F9" i="35" l="1"/>
  <c r="G9" i="35" s="1"/>
  <c r="H9" i="35" s="1"/>
  <c r="I9" i="35" s="1"/>
  <c r="J9" i="35" s="1"/>
  <c r="K9" i="35" s="1"/>
  <c r="L9" i="35" s="1"/>
  <c r="M9" i="35" s="1"/>
  <c r="N9" i="35" s="1"/>
  <c r="O9" i="35" s="1"/>
  <c r="P9" i="35" s="1"/>
  <c r="Q9" i="35" s="1"/>
  <c r="R9" i="35" s="1"/>
  <c r="E10" i="35"/>
  <c r="F10" i="35" s="1"/>
  <c r="G10" i="35" s="1"/>
  <c r="H10" i="35" s="1"/>
  <c r="I10" i="35" s="1"/>
  <c r="J10" i="35" s="1"/>
  <c r="K10" i="35" s="1"/>
  <c r="L10" i="35" s="1"/>
  <c r="M10" i="35" s="1"/>
  <c r="N10" i="35" s="1"/>
  <c r="O10" i="35" s="1"/>
  <c r="P10" i="35" s="1"/>
  <c r="Q10" i="35" s="1"/>
  <c r="R10" i="35" s="1"/>
  <c r="S10" i="35" s="1"/>
  <c r="E11" i="35"/>
  <c r="F11" i="35" s="1"/>
  <c r="G11" i="35" s="1"/>
  <c r="H11" i="35" s="1"/>
  <c r="I11" i="35" s="1"/>
  <c r="J11" i="35" s="1"/>
  <c r="K11" i="35" s="1"/>
  <c r="L11" i="35" s="1"/>
  <c r="M11" i="35" s="1"/>
  <c r="N11" i="35" s="1"/>
  <c r="O11" i="35" s="1"/>
  <c r="P11" i="35" s="1"/>
  <c r="Q11" i="35" s="1"/>
  <c r="R11" i="35" s="1"/>
  <c r="S11" i="35" s="1"/>
  <c r="M22" i="27" l="1"/>
  <c r="L22" i="27"/>
  <c r="K22" i="27"/>
  <c r="J22" i="27"/>
  <c r="I22" i="27"/>
  <c r="H22" i="27"/>
  <c r="G22" i="27"/>
  <c r="F22" i="27"/>
  <c r="E22" i="27"/>
  <c r="D22" i="27"/>
  <c r="E10" i="27"/>
  <c r="F10" i="27"/>
  <c r="G10" i="27"/>
  <c r="H10" i="27"/>
  <c r="I10" i="27"/>
  <c r="J10" i="27"/>
  <c r="K10" i="27"/>
  <c r="L10" i="27"/>
  <c r="M10" i="27"/>
  <c r="D10" i="27"/>
  <c r="K5" i="34" l="1"/>
  <c r="O5" i="34" s="1"/>
  <c r="M5" i="34"/>
  <c r="W5" i="34" s="1"/>
  <c r="N5" i="34"/>
  <c r="T5" i="34" s="1"/>
  <c r="P5" i="34"/>
  <c r="X5" i="34"/>
  <c r="Y5" i="34"/>
  <c r="AA5" i="34"/>
  <c r="K6" i="34"/>
  <c r="Z6" i="34" s="1"/>
  <c r="M6" i="34"/>
  <c r="Q6" i="34" s="1"/>
  <c r="N6" i="34"/>
  <c r="T6" i="34" s="1"/>
  <c r="P6" i="34"/>
  <c r="R6" i="34"/>
  <c r="U6" i="34"/>
  <c r="X6" i="34"/>
  <c r="Y6" i="34"/>
  <c r="AA6" i="34"/>
  <c r="K7" i="34"/>
  <c r="O7" i="34" s="1"/>
  <c r="U7" i="34" s="1"/>
  <c r="M7" i="34"/>
  <c r="N7" i="34"/>
  <c r="T7" i="34" s="1"/>
  <c r="P7" i="34"/>
  <c r="R7" i="34" s="1"/>
  <c r="X7" i="34"/>
  <c r="Y7" i="34"/>
  <c r="AA7" i="34"/>
  <c r="K8" i="34"/>
  <c r="Z8" i="34" s="1"/>
  <c r="M8" i="34"/>
  <c r="W8" i="34" s="1"/>
  <c r="N8" i="34"/>
  <c r="T8" i="34" s="1"/>
  <c r="P8" i="34"/>
  <c r="X8" i="34"/>
  <c r="Y8" i="34"/>
  <c r="AA8" i="34"/>
  <c r="K9" i="34"/>
  <c r="O9" i="34" s="1"/>
  <c r="U9" i="34" s="1"/>
  <c r="M9" i="34"/>
  <c r="N9" i="34"/>
  <c r="T9" i="34" s="1"/>
  <c r="P9" i="34"/>
  <c r="X9" i="34"/>
  <c r="Y9" i="34"/>
  <c r="AA9" i="34"/>
  <c r="I10" i="34"/>
  <c r="X10" i="34" s="1"/>
  <c r="J10" i="34"/>
  <c r="N10" i="34" s="1"/>
  <c r="P10" i="34"/>
  <c r="AA10" i="34"/>
  <c r="K11" i="34"/>
  <c r="O11" i="34" s="1"/>
  <c r="M11" i="34"/>
  <c r="N11" i="34"/>
  <c r="P11" i="34"/>
  <c r="X11" i="34"/>
  <c r="Y11" i="34"/>
  <c r="AA11" i="34"/>
  <c r="K12" i="34"/>
  <c r="O12" i="34" s="1"/>
  <c r="M12" i="34"/>
  <c r="N12" i="34"/>
  <c r="P12" i="34"/>
  <c r="X12" i="34"/>
  <c r="Y12" i="34"/>
  <c r="AA12" i="34"/>
  <c r="L13" i="34"/>
  <c r="S11" i="34" l="1"/>
  <c r="S8" i="34"/>
  <c r="O8" i="34"/>
  <c r="U8" i="34" s="1"/>
  <c r="J13" i="34"/>
  <c r="W6" i="34"/>
  <c r="Z9" i="34"/>
  <c r="S12" i="34"/>
  <c r="V6" i="34"/>
  <c r="S6" i="34"/>
  <c r="Q9" i="34"/>
  <c r="K10" i="34"/>
  <c r="O10" i="34" s="1"/>
  <c r="U10" i="34" s="1"/>
  <c r="R11" i="34"/>
  <c r="R12" i="34"/>
  <c r="I13" i="34"/>
  <c r="R9" i="34"/>
  <c r="V9" i="34"/>
  <c r="S9" i="34"/>
  <c r="V7" i="34"/>
  <c r="Q8" i="34"/>
  <c r="S7" i="34"/>
  <c r="V5" i="34"/>
  <c r="W7" i="34"/>
  <c r="Y10" i="34"/>
  <c r="R5" i="34"/>
  <c r="Z5" i="34"/>
  <c r="V8" i="34"/>
  <c r="T12" i="34"/>
  <c r="T11" i="34"/>
  <c r="P13" i="34"/>
  <c r="Z7" i="34"/>
  <c r="M10" i="34"/>
  <c r="S10" i="34" s="1"/>
  <c r="W9" i="34"/>
  <c r="R8" i="34"/>
  <c r="U11" i="34"/>
  <c r="Q11" i="34"/>
  <c r="U5" i="34"/>
  <c r="Q5" i="34"/>
  <c r="O13" i="34"/>
  <c r="U13" i="34" s="1"/>
  <c r="T10" i="34"/>
  <c r="N13" i="34"/>
  <c r="R10" i="34"/>
  <c r="Q12" i="34"/>
  <c r="U12" i="34"/>
  <c r="Z12" i="34"/>
  <c r="Z11" i="34"/>
  <c r="Z10" i="34"/>
  <c r="S5" i="34"/>
  <c r="W12" i="34"/>
  <c r="W11" i="34"/>
  <c r="Q7" i="34"/>
  <c r="V12" i="34"/>
  <c r="V11" i="34"/>
  <c r="V10" i="34" l="1"/>
  <c r="K13" i="34"/>
  <c r="M13" i="34"/>
  <c r="W10" i="34"/>
  <c r="Q10" i="34"/>
  <c r="R13" i="34"/>
  <c r="T13" i="34"/>
  <c r="V13" i="34" l="1"/>
  <c r="W13" i="34"/>
  <c r="S13" i="34"/>
  <c r="Q13" i="34"/>
  <c r="E12" i="23" l="1"/>
  <c r="B12" i="23"/>
  <c r="AL33" i="27"/>
  <c r="AK33" i="27"/>
  <c r="AJ33" i="27"/>
  <c r="AI33" i="27"/>
  <c r="AH33" i="27"/>
  <c r="AG33" i="27"/>
  <c r="E10" i="22"/>
  <c r="E9" i="22"/>
  <c r="E8" i="22"/>
  <c r="E7" i="22"/>
  <c r="E6" i="22"/>
  <c r="E5" i="22"/>
  <c r="E4" i="22"/>
  <c r="E3" i="22"/>
  <c r="E2" i="22"/>
  <c r="C14" i="6"/>
  <c r="S13" i="6"/>
  <c r="R13" i="6"/>
  <c r="Q13" i="6"/>
  <c r="P13" i="6"/>
  <c r="O13" i="6"/>
  <c r="N13" i="6"/>
  <c r="M13" i="6"/>
  <c r="L13" i="6"/>
  <c r="K13" i="6"/>
  <c r="J13" i="6"/>
  <c r="I13" i="6"/>
  <c r="H13" i="6"/>
  <c r="G13" i="6"/>
  <c r="F13" i="6"/>
  <c r="E13" i="6"/>
  <c r="D13" i="6"/>
  <c r="C13" i="6"/>
  <c r="Z11" i="6"/>
  <c r="Y11" i="6"/>
  <c r="X11" i="6"/>
  <c r="W11" i="6"/>
  <c r="V11" i="6"/>
  <c r="U11" i="6"/>
  <c r="T11" i="6"/>
  <c r="S11" i="6"/>
  <c r="R11" i="6"/>
  <c r="Q11" i="6"/>
  <c r="P11" i="6"/>
  <c r="O11" i="6"/>
  <c r="N11" i="6"/>
  <c r="M11" i="6"/>
  <c r="L11" i="6"/>
  <c r="K11" i="6"/>
  <c r="J11" i="6"/>
  <c r="I11" i="6"/>
  <c r="H11" i="6"/>
  <c r="G11" i="6"/>
  <c r="F11" i="6"/>
  <c r="E11" i="6"/>
  <c r="D11" i="6"/>
  <c r="C11" i="6"/>
  <c r="Z9" i="6"/>
  <c r="Y9" i="6"/>
  <c r="X9" i="6"/>
  <c r="W9" i="6"/>
  <c r="V9" i="6"/>
  <c r="U9" i="6"/>
  <c r="T9" i="6"/>
  <c r="S9" i="6"/>
  <c r="R9" i="6"/>
  <c r="Q9" i="6"/>
  <c r="P9" i="6"/>
  <c r="O9" i="6"/>
  <c r="N9" i="6"/>
  <c r="M9" i="6"/>
  <c r="L9" i="6"/>
  <c r="K9" i="6"/>
  <c r="J9" i="6"/>
  <c r="I9" i="6"/>
  <c r="H9" i="6"/>
  <c r="G9" i="6"/>
  <c r="F9" i="6"/>
  <c r="E9" i="6"/>
  <c r="D9" i="6"/>
  <c r="C9" i="6"/>
  <c r="Z8" i="6"/>
  <c r="Y8" i="6"/>
  <c r="X8" i="6"/>
  <c r="W8" i="6"/>
  <c r="V8" i="6"/>
  <c r="U8" i="6"/>
  <c r="T8" i="6"/>
  <c r="S8" i="6"/>
  <c r="R8" i="6"/>
  <c r="Q8" i="6"/>
  <c r="P8" i="6"/>
  <c r="O8" i="6"/>
  <c r="N8" i="6"/>
  <c r="M8" i="6"/>
  <c r="L8" i="6"/>
  <c r="K8" i="6"/>
  <c r="J8" i="6"/>
  <c r="I8" i="6"/>
  <c r="H8" i="6"/>
  <c r="G8" i="6"/>
  <c r="F8" i="6"/>
  <c r="E8" i="6"/>
  <c r="D8" i="6"/>
  <c r="C8" i="6"/>
  <c r="W10" i="6" l="1"/>
  <c r="W12" i="6"/>
  <c r="R14" i="6"/>
  <c r="Y10" i="6"/>
  <c r="Y12" i="6"/>
  <c r="P14" i="6"/>
  <c r="D10" i="6"/>
  <c r="L10" i="6"/>
  <c r="T10" i="6"/>
  <c r="H12" i="6"/>
  <c r="F10" i="6"/>
  <c r="J10" i="6"/>
  <c r="N10" i="6"/>
  <c r="R10" i="6"/>
  <c r="V10" i="6"/>
  <c r="Z10" i="6"/>
  <c r="F12" i="6"/>
  <c r="J12" i="6"/>
  <c r="N12" i="6"/>
  <c r="R12" i="6"/>
  <c r="V12" i="6"/>
  <c r="Z12" i="6"/>
  <c r="E14" i="6"/>
  <c r="I14" i="6"/>
  <c r="M14" i="6"/>
  <c r="Q14" i="6"/>
  <c r="C10" i="6"/>
  <c r="G10" i="6"/>
  <c r="K10" i="6"/>
  <c r="O10" i="6"/>
  <c r="S10" i="6"/>
  <c r="C12" i="6"/>
  <c r="G12" i="6"/>
  <c r="K12" i="6"/>
  <c r="O12" i="6"/>
  <c r="S12" i="6"/>
  <c r="F14" i="6"/>
  <c r="J14" i="6"/>
  <c r="N14" i="6"/>
  <c r="H10" i="6"/>
  <c r="P10" i="6"/>
  <c r="X10" i="6"/>
  <c r="D12" i="6"/>
  <c r="L12" i="6"/>
  <c r="P12" i="6"/>
  <c r="T12" i="6"/>
  <c r="X12" i="6"/>
  <c r="G14" i="6"/>
  <c r="K14" i="6"/>
  <c r="O14" i="6"/>
  <c r="S14" i="6"/>
  <c r="E10" i="6"/>
  <c r="I10" i="6"/>
  <c r="M10" i="6"/>
  <c r="Q10" i="6"/>
  <c r="U10" i="6"/>
  <c r="E12" i="6"/>
  <c r="I12" i="6"/>
  <c r="M12" i="6"/>
  <c r="Q12" i="6"/>
  <c r="U12" i="6"/>
  <c r="D14" i="6"/>
  <c r="H14" i="6"/>
  <c r="L14" i="6"/>
</calcChain>
</file>

<file path=xl/sharedStrings.xml><?xml version="1.0" encoding="utf-8"?>
<sst xmlns="http://schemas.openxmlformats.org/spreadsheetml/2006/main" count="485" uniqueCount="339">
  <si>
    <t>1. ALIGNMENT LENGTH</t>
  </si>
  <si>
    <t>2. ENGINEERING / DESIGN</t>
  </si>
  <si>
    <t>3. KEY MILESTONES</t>
  </si>
  <si>
    <t>9. MANPOWER</t>
  </si>
  <si>
    <t xml:space="preserve">5. STRUCTURES </t>
  </si>
  <si>
    <t xml:space="preserve">6. CONSTRUCTION </t>
  </si>
  <si>
    <t xml:space="preserve">es&amp;h </t>
  </si>
  <si>
    <t>4. PROJECT COMPLETION %, REVENUE BASIS</t>
  </si>
  <si>
    <t>FA</t>
  </si>
  <si>
    <t>NM</t>
  </si>
  <si>
    <t>ITD</t>
  </si>
  <si>
    <t>RP</t>
  </si>
  <si>
    <t>RI</t>
  </si>
  <si>
    <t>EI</t>
  </si>
  <si>
    <t>F8Y</t>
  </si>
  <si>
    <t>F7Y</t>
  </si>
  <si>
    <t>F6Y</t>
  </si>
  <si>
    <t>F5Y</t>
  </si>
  <si>
    <t>F4Y</t>
  </si>
  <si>
    <t>F3Y</t>
  </si>
  <si>
    <t>F2Y</t>
  </si>
  <si>
    <t>A</t>
  </si>
  <si>
    <t>B</t>
  </si>
  <si>
    <t>C</t>
  </si>
  <si>
    <t>D</t>
  </si>
  <si>
    <t>E</t>
  </si>
  <si>
    <t>1. Health, Safety, Security &amp; Environment (HSSE)</t>
  </si>
  <si>
    <t>2. Quality</t>
  </si>
  <si>
    <t>3. Progress</t>
  </si>
  <si>
    <t>5. Key Milestones</t>
  </si>
  <si>
    <t>&gt; 60
Days</t>
  </si>
  <si>
    <t>31-60
Days</t>
  </si>
  <si>
    <t>0-10
Days</t>
  </si>
  <si>
    <t>11-20
Days</t>
  </si>
  <si>
    <t>21-30
Days</t>
  </si>
  <si>
    <t>17-MOH-G-00001-A</t>
  </si>
  <si>
    <t>MOH-1N0-CO-XXXXXX</t>
  </si>
  <si>
    <t>XXX</t>
  </si>
  <si>
    <t>MOH-1K0-CO-XXXXXX</t>
  </si>
  <si>
    <t>FAT</t>
  </si>
  <si>
    <t>AFR</t>
  </si>
  <si>
    <t>EA</t>
  </si>
  <si>
    <t>LM</t>
  </si>
  <si>
    <t>M2</t>
  </si>
  <si>
    <t>MT</t>
  </si>
  <si>
    <t>M3</t>
  </si>
  <si>
    <t>W=H/D</t>
  </si>
  <si>
    <t>V=G/C</t>
  </si>
  <si>
    <t>U=F/B</t>
  </si>
  <si>
    <t>T=E/A</t>
  </si>
  <si>
    <t>S=I/E</t>
  </si>
  <si>
    <t>R=I/F</t>
  </si>
  <si>
    <t>Q=K/F</t>
  </si>
  <si>
    <t>P=J/H</t>
  </si>
  <si>
    <t>O=I/G</t>
  </si>
  <si>
    <t>N=J/L</t>
  </si>
  <si>
    <t>M=I/K</t>
  </si>
  <si>
    <t>L</t>
  </si>
  <si>
    <t>K</t>
  </si>
  <si>
    <t>J=D/B*F</t>
  </si>
  <si>
    <t>I=C/B*F</t>
  </si>
  <si>
    <t>H</t>
  </si>
  <si>
    <t>G</t>
  </si>
  <si>
    <t>F</t>
  </si>
  <si>
    <t>300-H</t>
  </si>
  <si>
    <t>300-G</t>
  </si>
  <si>
    <t>300-F</t>
  </si>
  <si>
    <t>100-F</t>
  </si>
  <si>
    <t>300-E</t>
  </si>
  <si>
    <t>100-E</t>
  </si>
  <si>
    <t>300-D</t>
  </si>
  <si>
    <t>200-D</t>
  </si>
  <si>
    <t>100-D</t>
  </si>
  <si>
    <t>300-C</t>
  </si>
  <si>
    <t>200-C</t>
  </si>
  <si>
    <t>100-C</t>
  </si>
  <si>
    <t>300-B</t>
  </si>
  <si>
    <t>200-B</t>
  </si>
  <si>
    <t>100-B</t>
  </si>
  <si>
    <t>300-A</t>
  </si>
  <si>
    <t>200-A</t>
  </si>
  <si>
    <t>100-A</t>
  </si>
  <si>
    <t>Cash GM</t>
  </si>
  <si>
    <t>CWC</t>
  </si>
  <si>
    <t>GM TOTAL</t>
  </si>
  <si>
    <t>7. Quantity Tracker</t>
  </si>
  <si>
    <t>8. Costs and Changes</t>
  </si>
  <si>
    <t>10. Procurement</t>
  </si>
  <si>
    <t>11. Skyline</t>
  </si>
  <si>
    <t>12. Testing &amp; Commissioning</t>
  </si>
  <si>
    <t>LWDC</t>
  </si>
  <si>
    <t>1-Mar to 9-Mar</t>
  </si>
  <si>
    <t>6. Manpower</t>
  </si>
  <si>
    <t>9. Shop Drawings</t>
  </si>
  <si>
    <t>DD/MM/YYYY</t>
  </si>
  <si>
    <t>EPM-KPR-TP-000008 Rev. 000</t>
  </si>
  <si>
    <t>تقرير ملخص المشروع</t>
  </si>
  <si>
    <t>الأعمال الإنشائية</t>
  </si>
  <si>
    <t>بوابة المرحلة 6، 7، 8</t>
  </si>
  <si>
    <t>الجهة العامة:</t>
  </si>
  <si>
    <t>عنوان المشروع:</t>
  </si>
  <si>
    <t>الموقع:</t>
  </si>
  <si>
    <t>المقاطعة:</t>
  </si>
  <si>
    <t>تاريخ التسجيل:</t>
  </si>
  <si>
    <t>تاريخ بوابة المرحلة التالية:</t>
  </si>
  <si>
    <t>رقم العقد الهندسي:</t>
  </si>
  <si>
    <t>رقم عقد البناء:</t>
  </si>
  <si>
    <t>فترة تقديم التقارير:</t>
  </si>
  <si>
    <t>رقم الوثيقة:</t>
  </si>
  <si>
    <t>وزارة الصحة</t>
  </si>
  <si>
    <t>المقاول / الاستشاري:</t>
  </si>
  <si>
    <t>رقم السجل التجاري:</t>
  </si>
  <si>
    <t>معدلات الحوادث</t>
  </si>
  <si>
    <t>الفترة</t>
  </si>
  <si>
    <t>دليل المصطلحات</t>
  </si>
  <si>
    <t>ساعات العمل</t>
  </si>
  <si>
    <t>معدل تكرار الحوادث</t>
  </si>
  <si>
    <t>الحوادث البيئية</t>
  </si>
  <si>
    <t>الإسعافات الأولية</t>
  </si>
  <si>
    <t>الوفيات</t>
  </si>
  <si>
    <t>من البدء وحتي تاريخه</t>
  </si>
  <si>
    <t>حالات أيام العمل المفقودة</t>
  </si>
  <si>
    <t>وشيكة الحدوث</t>
  </si>
  <si>
    <t>الحوادث القابلة للتسجيل</t>
  </si>
  <si>
    <t>فترة التقرير</t>
  </si>
  <si>
    <t>الحوادث</t>
  </si>
  <si>
    <t>السنة حتي تاريخه</t>
  </si>
  <si>
    <t>الخطة</t>
  </si>
  <si>
    <t xml:space="preserve">التنبؤ </t>
  </si>
  <si>
    <t>الفعلي</t>
  </si>
  <si>
    <t xml:space="preserve">الخطة: </t>
  </si>
  <si>
    <t>المرحلة الرئيسية</t>
  </si>
  <si>
    <t>التاريخ المخطط</t>
  </si>
  <si>
    <t>التاريخ الفعلي</t>
  </si>
  <si>
    <t>التاريخ المتوقع</t>
  </si>
  <si>
    <t>التباين</t>
  </si>
  <si>
    <t xml:space="preserve">ملاحظات </t>
  </si>
  <si>
    <t>الانتهاء من أنشطة أعمال الحفر الهندسية القسم 1D</t>
  </si>
  <si>
    <t>الانتهاء من أنشطة أعمال الحفر الهندسية القسم 1C</t>
  </si>
  <si>
    <t>تسليم المحول الرئيسي</t>
  </si>
  <si>
    <t>الانتهاء من أعمال الخرسانة في المعبر العلوي C1-O003 KM @ 0+027.67</t>
  </si>
  <si>
    <t>الانتهاء من أعمال الخرسانة في البربخ الصندوقي C1-C044 KM @ 4 + 425</t>
  </si>
  <si>
    <t>الحسابات الزلزالية الجيوتقنية</t>
  </si>
  <si>
    <t>الساعات</t>
  </si>
  <si>
    <t>المخططة</t>
  </si>
  <si>
    <t>المتوقعة</t>
  </si>
  <si>
    <t>الفعلية</t>
  </si>
  <si>
    <t>إحصاء العمالة العاملة</t>
  </si>
  <si>
    <t>إحصاء العمالة المخطط</t>
  </si>
  <si>
    <t>إحصاء العمالة المتوقع</t>
  </si>
  <si>
    <t>إحصاء العمالة الفعلي</t>
  </si>
  <si>
    <t>المخططة التراكمية</t>
  </si>
  <si>
    <t>المتوقعة التراكمية</t>
  </si>
  <si>
    <t>الفعلية التراكمية</t>
  </si>
  <si>
    <t>حساب التكلفة</t>
  </si>
  <si>
    <t>الوصف</t>
  </si>
  <si>
    <t>الكميات</t>
  </si>
  <si>
    <t>الأداء</t>
  </si>
  <si>
    <t>وحدة القياس</t>
  </si>
  <si>
    <t xml:space="preserve"> التنبؤ الحالي</t>
  </si>
  <si>
    <t>الميزانية الحالية</t>
  </si>
  <si>
    <t>حتي تاريخه</t>
  </si>
  <si>
    <t>هذه الفترة</t>
  </si>
  <si>
    <t>سعر الوحد (ساعات/وحدة)</t>
  </si>
  <si>
    <t>النسبة المئوية للإكمال</t>
  </si>
  <si>
    <t>الجدول الزمني
(C.B.)</t>
  </si>
  <si>
    <t>الفعلي
(C.B.)</t>
  </si>
  <si>
    <t>الفعلي
(C.F.)</t>
  </si>
  <si>
    <t>مؤشر أداء الجدول الزمني</t>
  </si>
  <si>
    <t>أداء ساعات العمل</t>
  </si>
  <si>
    <t>ملاحظات:</t>
  </si>
  <si>
    <t>UOM = وحدة القياس</t>
  </si>
  <si>
    <t>الميزانية الحالية = الميزانية الأصلية + تغيير النطاق</t>
  </si>
  <si>
    <t>التنبؤ الحالي = الميزانية الأصلية + تغيير النطاق + الاتجاهات</t>
  </si>
  <si>
    <t>SPI = مؤشر أداء الجدول الزمني (الأداء الجيد =&gt; 1.0 الأداء السيء &lt;1.0)</t>
  </si>
  <si>
    <t>JHP = أداء ساعات العمل (يشير إليه آخرون بعامل الأداء) (الأداء الجيد =&gt; 1.0 الأداء السيء &lt;1.0)</t>
  </si>
  <si>
    <t>الإجمالي</t>
  </si>
  <si>
    <t>موقع العمل</t>
  </si>
  <si>
    <t>الخرسانة</t>
  </si>
  <si>
    <t>الصلب</t>
  </si>
  <si>
    <t>المعماري</t>
  </si>
  <si>
    <t>الأنابيب</t>
  </si>
  <si>
    <t>الكهربي</t>
  </si>
  <si>
    <t>الأجهزة</t>
  </si>
  <si>
    <t>المضخات والسائقين</t>
  </si>
  <si>
    <t xml:space="preserve">المكتسبة  </t>
  </si>
  <si>
    <t>الجدول الزمني</t>
  </si>
  <si>
    <t xml:space="preserve">الإجمالي </t>
  </si>
  <si>
    <t>الإجمالي (ساعات العمل)</t>
  </si>
  <si>
    <t>الإجمالي (ر.س)</t>
  </si>
  <si>
    <t>سعرالوحدة (ر.س/وحدة)</t>
  </si>
  <si>
    <t>قيمة العقد</t>
  </si>
  <si>
    <t>الاختلافات المعتمدة السابقة</t>
  </si>
  <si>
    <t>الاختلافات المعتمدة لهذه الفترة</t>
  </si>
  <si>
    <t>الإجمالي الفرعي</t>
  </si>
  <si>
    <t>الاختلافات المعلقة</t>
  </si>
  <si>
    <t>من بدء العقد وحتي تاريخه</t>
  </si>
  <si>
    <t>الأيام المتأخرة</t>
  </si>
  <si>
    <t>المفوتر حتي تاريخه</t>
  </si>
  <si>
    <t>المدفوع حتي تاريخه</t>
  </si>
  <si>
    <t>الدفعة المقدمة</t>
  </si>
  <si>
    <t>الباقي</t>
  </si>
  <si>
    <t>المتأخر</t>
  </si>
  <si>
    <t>مؤشر أداء التكلفة</t>
  </si>
  <si>
    <t>تاريخ البدء</t>
  </si>
  <si>
    <t>القيمة (ر.س)</t>
  </si>
  <si>
    <t>الأيام</t>
  </si>
  <si>
    <t>تعليقات</t>
  </si>
  <si>
    <t>الإجمالي المعلق</t>
  </si>
  <si>
    <t xml:space="preserve"> آخر تقرير للميزانية الحالية</t>
  </si>
  <si>
    <t>زيادة مساحة المطبخ</t>
  </si>
  <si>
    <t>تغيير المواد</t>
  </si>
  <si>
    <t>تغيير العمالة</t>
  </si>
  <si>
    <t>هذا التقرير للميزانية الحالية</t>
  </si>
  <si>
    <t>سجل أوامر التغيير</t>
  </si>
  <si>
    <t>سجل أوامر التغيير المعلق</t>
  </si>
  <si>
    <t>زيادة العزل الحراري</t>
  </si>
  <si>
    <t>حذف أغطية مواقف السيارات</t>
  </si>
  <si>
    <t>ترقية نظام تكييف الهواء</t>
  </si>
  <si>
    <t>تقرير ملخص المشتريات</t>
  </si>
  <si>
    <t>التخصص</t>
  </si>
  <si>
    <t xml:space="preserve">مدنية </t>
  </si>
  <si>
    <t xml:space="preserve">إنشائية </t>
  </si>
  <si>
    <t xml:space="preserve">معمارية </t>
  </si>
  <si>
    <t>ميكانيكية</t>
  </si>
  <si>
    <t>سباكة</t>
  </si>
  <si>
    <t>الميكانيكية والكهربائية والسباكة</t>
  </si>
  <si>
    <t>كهربائية</t>
  </si>
  <si>
    <t>الجهد شديد الانخفاض</t>
  </si>
  <si>
    <t>إجمالي تقديمات المواد</t>
  </si>
  <si>
    <t>إجمالي تقديمات المواد المجهزة</t>
  </si>
  <si>
    <t>تقديمات المواد التي لم تكتمل بعد</t>
  </si>
  <si>
    <t>إجمالي عدد أوامر الشراء</t>
  </si>
  <si>
    <t>إجمالي أوامر الشراء الفعلية</t>
  </si>
  <si>
    <t>أوامر الشراء التي لم تكتمل بعد</t>
  </si>
  <si>
    <t>التسليم أولا</t>
  </si>
  <si>
    <t>الكود</t>
  </si>
  <si>
    <t>مرفوض</t>
  </si>
  <si>
    <t xml:space="preserve">مُراجع؛ يجوز مواصلة العمل </t>
  </si>
  <si>
    <t>مُراجع مع تعليقات؛ قم بتنقيحه وإعادة تقديمه؛</t>
  </si>
  <si>
    <t>يجوز مواصلة العمل رهنا بدمج التعليقات</t>
  </si>
  <si>
    <t>اعتراض - قم بتنقيحه وإعادة تقديمه؛ لا يجوز مواصلة العمل</t>
  </si>
  <si>
    <t>المراجعة غير مطلوبة؛ يجوز مواصلة العمل</t>
  </si>
  <si>
    <t>وصف الاختبار</t>
  </si>
  <si>
    <t>البدء المخطط</t>
  </si>
  <si>
    <t>الانتهاء المخطط</t>
  </si>
  <si>
    <t>البدء المتوقع</t>
  </si>
  <si>
    <t>الانتهاء المتوقع</t>
  </si>
  <si>
    <t>البدء الفعلي</t>
  </si>
  <si>
    <t>الانتهاء الفعلي</t>
  </si>
  <si>
    <t>المنجز %</t>
  </si>
  <si>
    <t>اختبار ما بعد الإشغال</t>
  </si>
  <si>
    <t xml:space="preserve">اختبار وبدء تشغيل النظام الميكانيكي </t>
  </si>
  <si>
    <t xml:space="preserve">اختبار وبدء تشغيل النظام الكهربائي </t>
  </si>
  <si>
    <t>اختبار وبدء تشغيل نظام الجهد شديد الانخفاض</t>
  </si>
  <si>
    <t xml:space="preserve">اختبار وبدء تشغيل نظام الجهد العالي </t>
  </si>
  <si>
    <t>اختبار تكامل نظام الحريق وسلامة الحياة</t>
  </si>
  <si>
    <t>اختبار تكامل نظام الجهد شديد الانخفاض</t>
  </si>
  <si>
    <t>اختبارات التكامل الأخرى</t>
  </si>
  <si>
    <t>الزيادة</t>
  </si>
  <si>
    <t>التراكمي</t>
  </si>
  <si>
    <t>إحصاء الأسابيع من الترسية</t>
  </si>
  <si>
    <t>إحصاء الأنظمة الفرعية</t>
  </si>
  <si>
    <t>نهاية الأسبوع</t>
  </si>
  <si>
    <t>دليل المصطلحات:</t>
  </si>
  <si>
    <t>النظام</t>
  </si>
  <si>
    <t>النظام الميكانيكي</t>
  </si>
  <si>
    <t>النظام الكهربائي</t>
  </si>
  <si>
    <t>نظام التيار المنخفض</t>
  </si>
  <si>
    <t>النظام الفرعي</t>
  </si>
  <si>
    <t>مرشات مقاومة الحريق، صنابير إطفاء الحريق والخراطيم</t>
  </si>
  <si>
    <t>المياه</t>
  </si>
  <si>
    <t>الصرف</t>
  </si>
  <si>
    <t>نظام سلامة الحياة</t>
  </si>
  <si>
    <t>الري</t>
  </si>
  <si>
    <t xml:space="preserve">التدفئةوالتهوية وتكييف الهواء </t>
  </si>
  <si>
    <t>الطاقة</t>
  </si>
  <si>
    <t>الإضاءة</t>
  </si>
  <si>
    <t>طاقة مولد الطوارئ</t>
  </si>
  <si>
    <t>التأريض والصواعق</t>
  </si>
  <si>
    <t>المبدوء</t>
  </si>
  <si>
    <t>المنجز</t>
  </si>
  <si>
    <t>نظام إدارة المباني</t>
  </si>
  <si>
    <t>إنذار الحريق</t>
  </si>
  <si>
    <t>البنية التحتية للبيانات (تكنولوجيا المعلومات)</t>
  </si>
  <si>
    <t>التحكم في الوصول</t>
  </si>
  <si>
    <t>الدوائر التليفزيونية المغلقة</t>
  </si>
  <si>
    <t>الصوت / الفيديو</t>
  </si>
  <si>
    <t>الواي الفاي ونقاط الوصول</t>
  </si>
  <si>
    <t>مخاطبة الجمهور/الموسيقي الخلفية</t>
  </si>
  <si>
    <t>الجودة</t>
  </si>
  <si>
    <t>تقرير عدم المطابقة المفتوح</t>
  </si>
  <si>
    <t>تقرير عدم المطابقة الصادر</t>
  </si>
  <si>
    <t>تقارير عدم مطابقة التصميم</t>
  </si>
  <si>
    <t>الاستعلامات الفنية</t>
  </si>
  <si>
    <t>تقارير عدم المطابقة</t>
  </si>
  <si>
    <t>المعلق</t>
  </si>
  <si>
    <t>من الإنشاء إلي بدء التشغيل</t>
  </si>
  <si>
    <t>من المشروع إلي الجهة العامة</t>
  </si>
  <si>
    <t>معدلات دوران النظام</t>
  </si>
  <si>
    <t>فترة التقرير السابقة</t>
  </si>
  <si>
    <t>فترة التقرير الحالية</t>
  </si>
  <si>
    <t>الخاص بتقرير عدم المطابقة الصادر</t>
  </si>
  <si>
    <t>الخاص بتقرير عدم المطابقة المفتوح</t>
  </si>
  <si>
    <t>الخاص بتقرير عدم المطابقة المغلق</t>
  </si>
  <si>
    <t>الخاص بالاستعلامات الفنية المفتوحة</t>
  </si>
  <si>
    <t>إجمالي المخططات المجهزة</t>
  </si>
  <si>
    <t>إجمالي</t>
  </si>
  <si>
    <t>المجهز</t>
  </si>
  <si>
    <t>التي لم تكتمل بعد</t>
  </si>
  <si>
    <t xml:space="preserve">المعلقة </t>
  </si>
  <si>
    <t>لدي المصمم</t>
  </si>
  <si>
    <t>التسليمات</t>
  </si>
  <si>
    <t>أوراق اعتماد المواد</t>
  </si>
  <si>
    <t>مخططات الورشة</t>
  </si>
  <si>
    <t>إنشائية</t>
  </si>
  <si>
    <t>معمارية</t>
  </si>
  <si>
    <t>كهربية</t>
  </si>
  <si>
    <t>4. التقدم</t>
  </si>
  <si>
    <t>3. المسائل الحرجة، الخ.</t>
  </si>
  <si>
    <t>5. المراحل الرئيسية</t>
  </si>
  <si>
    <t>رقم مشروعات:</t>
  </si>
  <si>
    <t>تقرير عدم المطابقة المكتمل</t>
  </si>
  <si>
    <t>الاستعلامات الفنية المكتملة</t>
  </si>
  <si>
    <t>الانتهاء من خفر الطبقة الأرضية الفرعية لـ KM 0+000 - 8+740</t>
  </si>
  <si>
    <t>الانتهاء من مجرى المواسير(الانابيب) C1-P030 KM @ 3 + 035</t>
  </si>
  <si>
    <t>بدء تنفيذ عمل المجرى الأنبوبي C1-P027 KM @ 2+665</t>
  </si>
  <si>
    <t>المستنفذه</t>
  </si>
  <si>
    <t>أ</t>
  </si>
  <si>
    <t>ب</t>
  </si>
  <si>
    <t>ج</t>
  </si>
  <si>
    <t>د</t>
  </si>
  <si>
    <t>هـ</t>
  </si>
  <si>
    <t>مخطط تسليم واختبار وبدء تشغيل أنظمة خدمات المباني</t>
  </si>
  <si>
    <t>و</t>
  </si>
  <si>
    <t>قائمة  العيوب</t>
  </si>
  <si>
    <t>عناصر قائمة العيوب</t>
  </si>
  <si>
    <t>إجمالي عناصر قائمة العيوب التراكمية</t>
  </si>
  <si>
    <t>إجمالي عناصر قائمة العيوب المفتوحة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</si>
</sst>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_);\(&quot;$&quot;#,##0\)"/>
    <numFmt numFmtId="43" formatCode="_(* #,##0.00_);_(* \(#,##0.00\);_(* &quot;-&quot;??_);_(@_)"/>
    <numFmt numFmtId="164" formatCode="_(* #,##0_);_(* \(#,##0\);_(* &quot;-&quot;??_);_(@_)"/>
    <numFmt numFmtId="165" formatCode="_([$€-2]\ * #,##0.00_);_([$€-2]\ * \(#,##0.00\);_([$€-2]\ * &quot;-&quot;??_);_(@_)"/>
    <numFmt numFmtId="166" formatCode="[$-409]d\-mmm\-yy;@"/>
    <numFmt numFmtId="167" formatCode="[$-409]mmm\-yy;@"/>
    <numFmt numFmtId="168" formatCode="[$€-1809]#,##0"/>
    <numFmt numFmtId="169" formatCode="#,##0.0_);\(#,##0.0\)"/>
    <numFmt numFmtId="170" formatCode="[$SAR]\ #,##0_);\([$SAR]\ #,##0\)"/>
    <numFmt numFmtId="171" formatCode="0_);\(0\)"/>
    <numFmt numFmtId="172" formatCode="[$SAR]\ #,##0"/>
  </numFmts>
  <fonts count="63" x14ac:knownFonts="1">
    <font>
      <sz val="11"/>
      <color theme="1"/>
      <name val="Calibri"/>
      <family val="2"/>
      <scheme val="minor"/>
    </font>
    <font>
      <sz val="11"/>
      <color theme="1"/>
      <name val="Calibri"/>
      <family val="2"/>
      <scheme val="minor"/>
    </font>
    <font>
      <b/>
      <sz val="11"/>
      <color theme="1"/>
      <name val="Calibri"/>
      <family val="2"/>
      <scheme val="minor"/>
    </font>
    <font>
      <b/>
      <i/>
      <u/>
      <sz val="11"/>
      <color theme="5"/>
      <name val="Calibri"/>
      <family val="2"/>
      <scheme val="minor"/>
    </font>
    <font>
      <b/>
      <sz val="16"/>
      <color theme="0"/>
      <name val="Calibri"/>
      <family val="2"/>
      <scheme val="minor"/>
    </font>
    <font>
      <sz val="14"/>
      <color theme="1"/>
      <name val="Calibri"/>
      <family val="2"/>
      <scheme val="minor"/>
    </font>
    <font>
      <sz val="11"/>
      <name val="Calibri"/>
      <family val="2"/>
      <scheme val="minor"/>
    </font>
    <font>
      <b/>
      <sz val="11"/>
      <color theme="0"/>
      <name val="Calibri"/>
      <family val="2"/>
      <scheme val="minor"/>
    </font>
    <font>
      <b/>
      <sz val="11"/>
      <name val="Calibri"/>
      <family val="2"/>
      <scheme val="minor"/>
    </font>
    <font>
      <sz val="14"/>
      <name val="Calibri"/>
      <family val="2"/>
      <charset val="238"/>
      <scheme val="minor"/>
    </font>
    <font>
      <sz val="14"/>
      <color theme="1"/>
      <name val="Calibri"/>
      <family val="2"/>
      <charset val="238"/>
      <scheme val="minor"/>
    </font>
    <font>
      <sz val="18"/>
      <color theme="1"/>
      <name val="Calibri"/>
      <family val="2"/>
      <scheme val="minor"/>
    </font>
    <font>
      <b/>
      <sz val="11"/>
      <color theme="8" tint="-0.249977111117893"/>
      <name val="Calibri"/>
      <family val="2"/>
      <scheme val="minor"/>
    </font>
    <font>
      <b/>
      <i/>
      <u/>
      <sz val="11"/>
      <color theme="1"/>
      <name val="Calibri"/>
      <family val="2"/>
      <scheme val="minor"/>
    </font>
    <font>
      <sz val="12"/>
      <color theme="1"/>
      <name val="Calibri"/>
      <family val="2"/>
      <scheme val="minor"/>
    </font>
    <font>
      <sz val="10"/>
      <name val="Arial Narrow"/>
      <family val="2"/>
    </font>
    <font>
      <b/>
      <sz val="10"/>
      <name val="Arial Narrow"/>
      <family val="2"/>
    </font>
    <font>
      <sz val="10"/>
      <color theme="1"/>
      <name val="Arial"/>
      <family val="2"/>
    </font>
    <font>
      <sz val="10"/>
      <color theme="1"/>
      <name val="Calibri"/>
      <family val="2"/>
      <scheme val="minor"/>
    </font>
    <font>
      <b/>
      <sz val="10"/>
      <color theme="1"/>
      <name val="Calibri"/>
      <family val="2"/>
      <scheme val="minor"/>
    </font>
    <font>
      <sz val="10"/>
      <name val="Calibri"/>
      <family val="2"/>
      <scheme val="minor"/>
    </font>
    <font>
      <b/>
      <sz val="10"/>
      <color theme="0"/>
      <name val="Calibri"/>
      <family val="2"/>
      <scheme val="minor"/>
    </font>
    <font>
      <b/>
      <sz val="12"/>
      <color theme="0"/>
      <name val="Calibri"/>
      <family val="2"/>
      <scheme val="minor"/>
    </font>
    <font>
      <b/>
      <sz val="18"/>
      <color theme="0"/>
      <name val="Calibri"/>
      <family val="2"/>
      <scheme val="minor"/>
    </font>
    <font>
      <b/>
      <sz val="10"/>
      <color theme="9" tint="-0.499984740745262"/>
      <name val="Calibri"/>
      <family val="2"/>
      <scheme val="minor"/>
    </font>
    <font>
      <b/>
      <sz val="10"/>
      <color theme="6" tint="-0.499984740745262"/>
      <name val="Calibri"/>
      <family val="2"/>
      <scheme val="minor"/>
    </font>
    <font>
      <b/>
      <sz val="20"/>
      <color theme="1"/>
      <name val="Calibri"/>
      <family val="2"/>
      <scheme val="minor"/>
    </font>
    <font>
      <b/>
      <sz val="20"/>
      <name val="Calibri"/>
      <family val="2"/>
      <scheme val="minor"/>
    </font>
    <font>
      <sz val="8"/>
      <color theme="1"/>
      <name val="Arial"/>
      <family val="2"/>
    </font>
    <font>
      <sz val="7"/>
      <color theme="1"/>
      <name val="Arial"/>
      <family val="2"/>
    </font>
    <font>
      <sz val="6"/>
      <color theme="1"/>
      <name val="Arial"/>
      <family val="2"/>
    </font>
    <font>
      <sz val="5"/>
      <color rgb="FF000000"/>
      <name val="Arial"/>
      <family val="2"/>
    </font>
    <font>
      <sz val="8"/>
      <name val="Arial"/>
      <family val="2"/>
    </font>
    <font>
      <b/>
      <sz val="6"/>
      <color theme="1"/>
      <name val="Arial"/>
      <family val="2"/>
    </font>
    <font>
      <sz val="7"/>
      <color rgb="FF000000"/>
      <name val="Arial"/>
      <family val="2"/>
    </font>
    <font>
      <sz val="7"/>
      <color rgb="FF000000"/>
      <name val="Calibri"/>
      <family val="2"/>
      <scheme val="minor"/>
    </font>
    <font>
      <sz val="7"/>
      <name val="Arial"/>
      <family val="2"/>
    </font>
    <font>
      <sz val="8"/>
      <color rgb="FF000000"/>
      <name val="Calibri"/>
      <family val="2"/>
      <scheme val="minor"/>
    </font>
    <font>
      <b/>
      <sz val="16"/>
      <color theme="1"/>
      <name val="Calibri"/>
      <family val="2"/>
      <scheme val="minor"/>
    </font>
    <font>
      <sz val="6"/>
      <color rgb="FF0000FF"/>
      <name val="Arial"/>
      <family val="2"/>
    </font>
    <font>
      <sz val="10"/>
      <name val="Arial"/>
      <family val="2"/>
    </font>
    <font>
      <b/>
      <sz val="12"/>
      <name val="Arial"/>
      <family val="2"/>
    </font>
    <font>
      <b/>
      <sz val="10"/>
      <color indexed="9"/>
      <name val="Arial"/>
      <family val="2"/>
    </font>
    <font>
      <sz val="10"/>
      <color indexed="8"/>
      <name val="Arial"/>
      <family val="2"/>
    </font>
    <font>
      <b/>
      <sz val="11"/>
      <color indexed="8"/>
      <name val="Arial"/>
      <family val="2"/>
    </font>
    <font>
      <b/>
      <sz val="11"/>
      <name val="Arial"/>
      <family val="2"/>
    </font>
    <font>
      <sz val="9"/>
      <color indexed="8"/>
      <name val="Arial"/>
      <family val="2"/>
    </font>
    <font>
      <sz val="11"/>
      <color indexed="8"/>
      <name val="Arial"/>
      <family val="2"/>
    </font>
    <font>
      <sz val="11"/>
      <name val="Arial"/>
      <family val="2"/>
    </font>
    <font>
      <sz val="9"/>
      <name val="Arial"/>
      <family val="2"/>
    </font>
    <font>
      <b/>
      <sz val="10"/>
      <name val="Arial"/>
      <family val="2"/>
    </font>
    <font>
      <sz val="11"/>
      <color theme="0"/>
      <name val="Calibri"/>
      <family val="2"/>
      <scheme val="minor"/>
    </font>
    <font>
      <sz val="16"/>
      <color theme="1"/>
      <name val="Calibri"/>
      <family val="2"/>
      <scheme val="minor"/>
    </font>
    <font>
      <b/>
      <sz val="14"/>
      <color theme="0"/>
      <name val="Calibri"/>
      <family val="2"/>
      <scheme val="minor"/>
    </font>
    <font>
      <b/>
      <sz val="14"/>
      <color theme="1"/>
      <name val="Calibri"/>
      <family val="2"/>
      <scheme val="minor"/>
    </font>
    <font>
      <sz val="14"/>
      <color theme="4" tint="-0.499984740745262"/>
      <name val="Calibri"/>
      <family val="2"/>
      <charset val="238"/>
      <scheme val="minor"/>
    </font>
    <font>
      <b/>
      <sz val="14"/>
      <color theme="4" tint="-0.499984740745262"/>
      <name val="Calibri"/>
      <family val="2"/>
      <charset val="238"/>
      <scheme val="minor"/>
    </font>
    <font>
      <b/>
      <sz val="14"/>
      <color theme="4" tint="-0.499984740745262"/>
      <name val="Calibri"/>
      <family val="2"/>
      <scheme val="minor"/>
    </font>
    <font>
      <sz val="7"/>
      <color theme="1"/>
      <name val="Calibri"/>
      <family val="2"/>
      <scheme val="minor"/>
    </font>
    <font>
      <b/>
      <sz val="8"/>
      <color theme="0"/>
      <name val="Calibri"/>
      <family val="2"/>
      <scheme val="minor"/>
    </font>
    <font>
      <b/>
      <sz val="8"/>
      <name val="Calibri"/>
      <family val="2"/>
      <scheme val="minor"/>
    </font>
    <font>
      <sz val="8"/>
      <color theme="1"/>
      <name val="Calibri"/>
      <family val="2"/>
      <scheme val="minor"/>
    </font>
    <font>
      <b/>
      <sz val="8"/>
      <color theme="1"/>
      <name val="Calibri"/>
      <family val="2"/>
      <scheme val="minor"/>
    </font>
  </fonts>
  <fills count="30">
    <fill>
      <patternFill patternType="none"/>
    </fill>
    <fill>
      <patternFill patternType="gray125"/>
    </fill>
    <fill>
      <patternFill patternType="solid">
        <fgColor theme="4"/>
        <bgColor indexed="64"/>
      </patternFill>
    </fill>
    <fill>
      <patternFill patternType="solid">
        <fgColor theme="3"/>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FF"/>
        <bgColor indexed="64"/>
      </patternFill>
    </fill>
    <fill>
      <patternFill patternType="solid">
        <fgColor rgb="FF4F81BD"/>
        <bgColor indexed="64"/>
      </patternFill>
    </fill>
    <fill>
      <patternFill patternType="solid">
        <fgColor rgb="FF005983"/>
        <bgColor indexed="64"/>
      </patternFill>
    </fill>
    <fill>
      <patternFill patternType="solid">
        <fgColor rgb="FF0697BF"/>
        <bgColor indexed="64"/>
      </patternFill>
    </fill>
    <fill>
      <patternFill patternType="solid">
        <fgColor rgb="FFF79646"/>
        <bgColor indexed="64"/>
      </patternFill>
    </fill>
    <fill>
      <patternFill patternType="solid">
        <fgColor rgb="FF7DD3C5"/>
        <bgColor indexed="64"/>
      </patternFill>
    </fill>
    <fill>
      <patternFill patternType="solid">
        <fgColor rgb="FF009C97"/>
        <bgColor indexed="64"/>
      </patternFill>
    </fill>
    <fill>
      <patternFill patternType="solid">
        <fgColor rgb="FF7DD3C5"/>
        <bgColor theme="4"/>
      </patternFill>
    </fill>
    <fill>
      <patternFill patternType="solid">
        <fgColor theme="9" tint="-0.499984740745262"/>
        <bgColor indexed="64"/>
      </patternFill>
    </fill>
    <fill>
      <patternFill patternType="solid">
        <fgColor theme="4" tint="-0.249977111117893"/>
        <bgColor indexed="64"/>
      </patternFill>
    </fill>
    <fill>
      <patternFill patternType="solid">
        <fgColor rgb="FF7030A0"/>
        <bgColor indexed="64"/>
      </patternFill>
    </fill>
    <fill>
      <patternFill patternType="solid">
        <fgColor rgb="FFCCFFCC"/>
        <bgColor indexed="64"/>
      </patternFill>
    </fill>
    <fill>
      <patternFill patternType="solid">
        <fgColor rgb="FFFFFFCC"/>
        <bgColor indexed="64"/>
      </patternFill>
    </fill>
    <fill>
      <patternFill patternType="solid">
        <fgColor theme="5" tint="0.59999389629810485"/>
        <bgColor indexed="64"/>
      </patternFill>
    </fill>
    <fill>
      <patternFill patternType="solid">
        <fgColor indexed="8"/>
        <bgColor indexed="64"/>
      </patternFill>
    </fill>
    <fill>
      <patternFill patternType="solid">
        <fgColor indexed="4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58595B"/>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auto="1"/>
      </left>
      <right style="thin">
        <color auto="1"/>
      </right>
      <top style="hair">
        <color auto="1"/>
      </top>
      <bottom style="thin">
        <color auto="1"/>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diagonalUp="1" diagonalDown="1">
      <left style="thin">
        <color auto="1"/>
      </left>
      <right style="thin">
        <color auto="1"/>
      </right>
      <top style="thin">
        <color auto="1"/>
      </top>
      <bottom style="thin">
        <color auto="1"/>
      </bottom>
      <diagonal style="thin">
        <color auto="1"/>
      </diagonal>
    </border>
    <border diagonalDown="1">
      <left style="thin">
        <color auto="1"/>
      </left>
      <right style="thin">
        <color auto="1"/>
      </right>
      <top style="thin">
        <color auto="1"/>
      </top>
      <bottom style="thin">
        <color auto="1"/>
      </bottom>
      <diagonal style="thin">
        <color auto="1"/>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ck">
        <color rgb="FF0070C0"/>
      </left>
      <right style="thin">
        <color indexed="64"/>
      </right>
      <top style="thin">
        <color indexed="64"/>
      </top>
      <bottom style="medium">
        <color indexed="64"/>
      </bottom>
      <diagonal/>
    </border>
    <border>
      <left style="thin">
        <color indexed="64"/>
      </left>
      <right style="thick">
        <color rgb="FF0070C0"/>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ck">
        <color rgb="FF0070C0"/>
      </left>
      <right style="thin">
        <color indexed="64"/>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hair">
        <color indexed="64"/>
      </top>
      <bottom style="thin">
        <color indexed="64"/>
      </bottom>
      <diagonal/>
    </border>
    <border>
      <left style="thick">
        <color rgb="FF0070C0"/>
      </left>
      <right style="thin">
        <color indexed="64"/>
      </right>
      <top style="hair">
        <color indexed="64"/>
      </top>
      <bottom style="thin">
        <color indexed="64"/>
      </bottom>
      <diagonal/>
    </border>
    <border>
      <left style="thin">
        <color indexed="64"/>
      </left>
      <right style="thick">
        <color rgb="FF0070C0"/>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ck">
        <color rgb="FF0070C0"/>
      </left>
      <right style="thin">
        <color indexed="64"/>
      </right>
      <top style="thin">
        <color indexed="64"/>
      </top>
      <bottom style="hair">
        <color indexed="64"/>
      </bottom>
      <diagonal/>
    </border>
    <border>
      <left style="thin">
        <color indexed="64"/>
      </left>
      <right style="thick">
        <color rgb="FF0070C0"/>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hair">
        <color theme="0"/>
      </diagonal>
    </border>
    <border diagonalUp="1" diagonalDown="1">
      <left style="thin">
        <color indexed="64"/>
      </left>
      <right style="thin">
        <color indexed="64"/>
      </right>
      <top style="thin">
        <color indexed="64"/>
      </top>
      <bottom style="thin">
        <color indexed="64"/>
      </bottom>
      <diagonal style="thin">
        <color theme="0"/>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ck">
        <color rgb="FF0070C0"/>
      </left>
      <right style="thin">
        <color indexed="64"/>
      </right>
      <top style="hair">
        <color indexed="64"/>
      </top>
      <bottom style="hair">
        <color indexed="64"/>
      </bottom>
      <diagonal/>
    </border>
    <border>
      <left style="thin">
        <color indexed="64"/>
      </left>
      <right style="thick">
        <color rgb="FF0070C0"/>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theme="0"/>
      </diagonal>
    </border>
    <border>
      <left style="medium">
        <color indexed="64"/>
      </left>
      <right style="hair">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right style="medium">
        <color indexed="64"/>
      </right>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165" fontId="1" fillId="0" borderId="0"/>
    <xf numFmtId="0" fontId="17" fillId="0" borderId="0"/>
    <xf numFmtId="9" fontId="17" fillId="0" borderId="0" applyFont="0" applyFill="0" applyBorder="0" applyAlignment="0" applyProtection="0"/>
    <xf numFmtId="0" fontId="1" fillId="0" borderId="0"/>
    <xf numFmtId="0" fontId="40" fillId="0" borderId="0"/>
    <xf numFmtId="43" fontId="40" fillId="0" borderId="0" applyFont="0" applyFill="0" applyBorder="0" applyAlignment="0" applyProtection="0"/>
  </cellStyleXfs>
  <cellXfs count="375">
    <xf numFmtId="0" fontId="0" fillId="0" borderId="0" xfId="0"/>
    <xf numFmtId="0" fontId="0" fillId="2" borderId="0" xfId="0" applyFill="1"/>
    <xf numFmtId="0" fontId="0" fillId="0" borderId="0" xfId="0" applyFill="1"/>
    <xf numFmtId="0" fontId="0" fillId="0" borderId="0" xfId="0" applyAlignment="1">
      <alignment vertical="center"/>
    </xf>
    <xf numFmtId="0" fontId="0" fillId="0" borderId="0" xfId="0" applyBorder="1"/>
    <xf numFmtId="0" fontId="0" fillId="0" borderId="0" xfId="0" applyAlignment="1">
      <alignment horizontal="center" vertical="center"/>
    </xf>
    <xf numFmtId="0" fontId="0" fillId="2" borderId="0" xfId="0" applyFill="1" applyAlignment="1">
      <alignment vertical="center"/>
    </xf>
    <xf numFmtId="0" fontId="4" fillId="2" borderId="0" xfId="0" applyFont="1" applyFill="1" applyAlignment="1">
      <alignment vertical="center"/>
    </xf>
    <xf numFmtId="0" fontId="0" fillId="0" borderId="0" xfId="0" applyFill="1" applyAlignment="1">
      <alignment vertical="center"/>
    </xf>
    <xf numFmtId="0" fontId="4" fillId="0" borderId="0" xfId="0" applyFont="1" applyFill="1" applyAlignment="1">
      <alignment vertical="center"/>
    </xf>
    <xf numFmtId="0" fontId="0" fillId="0" borderId="0" xfId="0" applyBorder="1" applyAlignment="1">
      <alignment horizontal="center" vertical="center"/>
    </xf>
    <xf numFmtId="0" fontId="0" fillId="13" borderId="0" xfId="0" applyFill="1" applyAlignment="1">
      <alignment vertical="center"/>
    </xf>
    <xf numFmtId="0" fontId="0" fillId="13" borderId="0" xfId="0" applyFill="1"/>
    <xf numFmtId="0" fontId="5" fillId="0" borderId="0" xfId="0" applyFont="1" applyFill="1"/>
    <xf numFmtId="0" fontId="22" fillId="13" borderId="0" xfId="0" applyFont="1" applyFill="1" applyAlignment="1">
      <alignment vertical="center"/>
    </xf>
    <xf numFmtId="0" fontId="21" fillId="13" borderId="0" xfId="0" applyFont="1" applyFill="1" applyAlignment="1">
      <alignment vertical="center"/>
    </xf>
    <xf numFmtId="0" fontId="0" fillId="0" borderId="0" xfId="0" applyFill="1" applyAlignment="1">
      <alignment horizontal="centerContinuous"/>
    </xf>
    <xf numFmtId="0" fontId="5" fillId="0" borderId="0" xfId="0" applyFont="1" applyFill="1" applyAlignment="1">
      <alignment horizontal="centerContinuous"/>
    </xf>
    <xf numFmtId="0" fontId="23" fillId="0" borderId="0" xfId="0" applyFont="1" applyFill="1" applyAlignment="1">
      <alignment vertical="center"/>
    </xf>
    <xf numFmtId="0" fontId="14" fillId="13" borderId="0" xfId="0" applyFont="1" applyFill="1" applyAlignment="1">
      <alignment vertical="center"/>
    </xf>
    <xf numFmtId="0" fontId="14" fillId="0" borderId="0" xfId="0" applyFont="1" applyFill="1" applyAlignment="1">
      <alignment vertical="center"/>
    </xf>
    <xf numFmtId="0" fontId="18" fillId="13" borderId="0" xfId="0" applyFont="1" applyFill="1" applyAlignment="1">
      <alignment vertical="center"/>
    </xf>
    <xf numFmtId="0" fontId="27" fillId="18" borderId="16" xfId="0" applyFont="1" applyFill="1" applyBorder="1" applyAlignment="1">
      <alignment horizontal="center" vertical="center" wrapText="1"/>
    </xf>
    <xf numFmtId="0" fontId="11" fillId="0" borderId="16" xfId="0" applyFont="1" applyBorder="1" applyAlignment="1">
      <alignment vertical="center" wrapText="1"/>
    </xf>
    <xf numFmtId="166" fontId="11" fillId="0" borderId="16" xfId="0" applyNumberFormat="1" applyFont="1" applyBorder="1" applyAlignment="1">
      <alignment horizontal="right" vertical="center" indent="1"/>
    </xf>
    <xf numFmtId="0" fontId="11" fillId="0" borderId="16" xfId="0" applyNumberFormat="1" applyFont="1" applyBorder="1" applyAlignment="1">
      <alignment horizontal="center" vertical="center"/>
    </xf>
    <xf numFmtId="0" fontId="28" fillId="0" borderId="0" xfId="0" applyFont="1" applyAlignment="1">
      <alignment vertical="center"/>
    </xf>
    <xf numFmtId="0" fontId="28" fillId="0" borderId="0" xfId="0" applyFont="1" applyAlignment="1">
      <alignment horizontal="right" vertical="center"/>
    </xf>
    <xf numFmtId="0" fontId="32" fillId="0" borderId="0" xfId="0" applyFont="1" applyAlignment="1">
      <alignment vertical="center"/>
    </xf>
    <xf numFmtId="0" fontId="40" fillId="0" borderId="0" xfId="7"/>
    <xf numFmtId="0" fontId="40" fillId="0" borderId="0" xfId="7" applyFill="1"/>
    <xf numFmtId="43" fontId="0" fillId="0" borderId="0" xfId="2" applyFont="1"/>
    <xf numFmtId="43" fontId="0" fillId="0" borderId="0" xfId="0" applyNumberFormat="1"/>
    <xf numFmtId="0" fontId="58" fillId="0" borderId="0" xfId="0" applyFont="1" applyFill="1" applyAlignment="1">
      <alignment vertical="top"/>
    </xf>
    <xf numFmtId="0" fontId="0" fillId="0" borderId="0" xfId="0" applyAlignment="1">
      <alignment horizontal="right" readingOrder="2"/>
    </xf>
    <xf numFmtId="0" fontId="0" fillId="0" borderId="5" xfId="0" applyBorder="1" applyAlignment="1">
      <alignment horizontal="right" readingOrder="2"/>
    </xf>
    <xf numFmtId="0" fontId="0" fillId="0" borderId="0" xfId="0" applyFont="1" applyFill="1" applyBorder="1" applyAlignment="1">
      <alignment horizontal="right" readingOrder="2"/>
    </xf>
    <xf numFmtId="0" fontId="0" fillId="0" borderId="0" xfId="0" applyFont="1" applyAlignment="1">
      <alignment horizontal="right" readingOrder="2"/>
    </xf>
    <xf numFmtId="0" fontId="26" fillId="0" borderId="0" xfId="0" applyFont="1" applyAlignment="1">
      <alignment horizontal="right" vertical="center" readingOrder="2"/>
    </xf>
    <xf numFmtId="0" fontId="52" fillId="0" borderId="0" xfId="0" applyFont="1" applyAlignment="1">
      <alignment horizontal="right" vertical="center" readingOrder="2"/>
    </xf>
    <xf numFmtId="0" fontId="14" fillId="0" borderId="0" xfId="0" applyFont="1" applyAlignment="1">
      <alignment horizontal="right" vertical="center" readingOrder="2"/>
    </xf>
    <xf numFmtId="0" fontId="0" fillId="0" borderId="5" xfId="0" applyFont="1" applyBorder="1" applyAlignment="1">
      <alignment horizontal="right" readingOrder="2"/>
    </xf>
    <xf numFmtId="0" fontId="0" fillId="0" borderId="0" xfId="0" applyBorder="1" applyAlignment="1">
      <alignment horizontal="right" readingOrder="2"/>
    </xf>
    <xf numFmtId="0" fontId="0" fillId="0" borderId="0" xfId="0" applyFill="1" applyBorder="1" applyAlignment="1">
      <alignment horizontal="right" readingOrder="2"/>
    </xf>
    <xf numFmtId="17" fontId="0" fillId="0" borderId="5" xfId="0" applyNumberFormat="1" applyFont="1" applyBorder="1" applyAlignment="1">
      <alignment horizontal="right" readingOrder="2"/>
    </xf>
    <xf numFmtId="2" fontId="25" fillId="10" borderId="0" xfId="2" applyNumberFormat="1" applyFont="1" applyFill="1" applyBorder="1" applyAlignment="1">
      <alignment horizontal="right" readingOrder="2"/>
    </xf>
    <xf numFmtId="0" fontId="25" fillId="10" borderId="0" xfId="2" applyNumberFormat="1" applyFont="1" applyFill="1" applyBorder="1" applyAlignment="1">
      <alignment horizontal="right" readingOrder="2"/>
    </xf>
    <xf numFmtId="0" fontId="0" fillId="0" borderId="0" xfId="0" applyFill="1" applyAlignment="1">
      <alignment horizontal="right" readingOrder="2"/>
    </xf>
    <xf numFmtId="0" fontId="19" fillId="8" borderId="0" xfId="0" applyFont="1" applyFill="1" applyBorder="1" applyAlignment="1">
      <alignment horizontal="right" readingOrder="2"/>
    </xf>
    <xf numFmtId="164" fontId="24" fillId="9" borderId="0" xfId="2" applyNumberFormat="1" applyFont="1" applyFill="1" applyBorder="1" applyAlignment="1">
      <alignment horizontal="right" readingOrder="2"/>
    </xf>
    <xf numFmtId="0" fontId="24" fillId="9" borderId="0" xfId="2" applyNumberFormat="1" applyFont="1" applyFill="1" applyBorder="1" applyAlignment="1">
      <alignment horizontal="right" readingOrder="2"/>
    </xf>
    <xf numFmtId="0" fontId="2" fillId="8" borderId="0" xfId="0" applyFont="1" applyFill="1" applyBorder="1" applyAlignment="1">
      <alignment horizontal="right" readingOrder="2"/>
    </xf>
    <xf numFmtId="43" fontId="12" fillId="9" borderId="0" xfId="2" applyNumberFormat="1" applyFont="1" applyFill="1" applyBorder="1" applyAlignment="1">
      <alignment horizontal="right" readingOrder="2"/>
    </xf>
    <xf numFmtId="0" fontId="13" fillId="0" borderId="0" xfId="0" applyFont="1" applyFill="1" applyBorder="1" applyAlignment="1">
      <alignment horizontal="right" readingOrder="2"/>
    </xf>
    <xf numFmtId="0" fontId="2" fillId="0" borderId="0" xfId="0" applyFont="1" applyAlignment="1">
      <alignment horizontal="right" readingOrder="2"/>
    </xf>
    <xf numFmtId="167" fontId="16" fillId="0" borderId="9" xfId="0" applyNumberFormat="1" applyFont="1" applyBorder="1" applyAlignment="1">
      <alignment horizontal="right" readingOrder="2"/>
    </xf>
    <xf numFmtId="0" fontId="16" fillId="0" borderId="9" xfId="0" applyFont="1" applyBorder="1" applyAlignment="1">
      <alignment horizontal="right" readingOrder="2"/>
    </xf>
    <xf numFmtId="0" fontId="16" fillId="0" borderId="8" xfId="0" applyFont="1" applyBorder="1" applyAlignment="1">
      <alignment horizontal="right" readingOrder="2"/>
    </xf>
    <xf numFmtId="0" fontId="16" fillId="0" borderId="7" xfId="0" applyFont="1" applyBorder="1" applyAlignment="1">
      <alignment horizontal="right" readingOrder="2"/>
    </xf>
    <xf numFmtId="9" fontId="15" fillId="0" borderId="2" xfId="0" applyNumberFormat="1" applyFont="1" applyBorder="1" applyAlignment="1">
      <alignment horizontal="right" vertical="center" readingOrder="2"/>
    </xf>
    <xf numFmtId="9" fontId="15" fillId="0" borderId="4" xfId="0" applyNumberFormat="1" applyFont="1" applyBorder="1" applyAlignment="1">
      <alignment horizontal="right" vertical="center" readingOrder="2"/>
    </xf>
    <xf numFmtId="9" fontId="15" fillId="0" borderId="3" xfId="0" applyNumberFormat="1" applyFont="1" applyBorder="1" applyAlignment="1">
      <alignment horizontal="right" vertical="center" readingOrder="2"/>
    </xf>
    <xf numFmtId="9" fontId="0" fillId="0" borderId="2" xfId="1" applyNumberFormat="1" applyFont="1" applyBorder="1" applyAlignment="1">
      <alignment horizontal="right" readingOrder="2"/>
    </xf>
    <xf numFmtId="9" fontId="0" fillId="0" borderId="4" xfId="1" applyNumberFormat="1" applyFont="1" applyBorder="1" applyAlignment="1">
      <alignment horizontal="right" readingOrder="2"/>
    </xf>
    <xf numFmtId="9" fontId="0" fillId="0" borderId="3" xfId="1" applyNumberFormat="1" applyFont="1" applyBorder="1" applyAlignment="1">
      <alignment horizontal="right" readingOrder="2"/>
    </xf>
    <xf numFmtId="9" fontId="0" fillId="0" borderId="0" xfId="1" applyFont="1" applyAlignment="1">
      <alignment horizontal="right" readingOrder="2"/>
    </xf>
    <xf numFmtId="0" fontId="11" fillId="0" borderId="16" xfId="0" applyFont="1" applyBorder="1" applyAlignment="1">
      <alignment horizontal="right" vertical="center" wrapText="1" readingOrder="2"/>
    </xf>
    <xf numFmtId="0" fontId="3" fillId="5" borderId="0" xfId="0" applyFont="1" applyFill="1" applyAlignment="1">
      <alignment horizontal="right" readingOrder="2"/>
    </xf>
    <xf numFmtId="167" fontId="0" fillId="0" borderId="0" xfId="0" applyNumberFormat="1" applyAlignment="1">
      <alignment horizontal="right" vertical="center" readingOrder="2"/>
    </xf>
    <xf numFmtId="0" fontId="0" fillId="0" borderId="0" xfId="0" applyBorder="1" applyAlignment="1">
      <alignment horizontal="right" vertical="center" readingOrder="2"/>
    </xf>
    <xf numFmtId="0" fontId="0" fillId="0" borderId="0" xfId="0" applyAlignment="1">
      <alignment horizontal="right" vertical="center" readingOrder="2"/>
    </xf>
    <xf numFmtId="0" fontId="0" fillId="0" borderId="6" xfId="0" applyBorder="1" applyAlignment="1">
      <alignment horizontal="right" readingOrder="2"/>
    </xf>
    <xf numFmtId="0" fontId="0" fillId="0" borderId="6" xfId="0" applyBorder="1" applyAlignment="1">
      <alignment horizontal="right" vertical="center" readingOrder="2"/>
    </xf>
    <xf numFmtId="0" fontId="0" fillId="0" borderId="0" xfId="0" applyFill="1" applyBorder="1" applyAlignment="1">
      <alignment horizontal="right" vertical="center" readingOrder="2"/>
    </xf>
    <xf numFmtId="164" fontId="0" fillId="0" borderId="0" xfId="2" applyNumberFormat="1" applyFont="1" applyBorder="1" applyAlignment="1">
      <alignment horizontal="right" vertical="center" readingOrder="2"/>
    </xf>
    <xf numFmtId="164" fontId="0" fillId="0" borderId="6" xfId="2" applyNumberFormat="1" applyFont="1" applyBorder="1" applyAlignment="1">
      <alignment horizontal="right" vertical="center" readingOrder="2"/>
    </xf>
    <xf numFmtId="0" fontId="28" fillId="0" borderId="0" xfId="0" applyFont="1" applyAlignment="1">
      <alignment vertical="center" readingOrder="2"/>
    </xf>
    <xf numFmtId="0" fontId="34" fillId="16" borderId="9" xfId="0" applyFont="1" applyFill="1" applyBorder="1" applyAlignment="1">
      <alignment horizontal="center" vertical="center" wrapText="1" readingOrder="2"/>
    </xf>
    <xf numFmtId="0" fontId="34" fillId="16" borderId="8" xfId="0" applyFont="1" applyFill="1" applyBorder="1" applyAlignment="1">
      <alignment horizontal="center" vertical="center" wrapText="1" readingOrder="2"/>
    </xf>
    <xf numFmtId="0" fontId="34" fillId="16" borderId="7" xfId="0" applyFont="1" applyFill="1" applyBorder="1" applyAlignment="1">
      <alignment horizontal="center" vertical="center" wrapText="1" readingOrder="2"/>
    </xf>
    <xf numFmtId="0" fontId="36" fillId="16" borderId="19" xfId="0" applyFont="1" applyFill="1" applyBorder="1" applyAlignment="1">
      <alignment horizontal="center" vertical="center" wrapText="1" readingOrder="2"/>
    </xf>
    <xf numFmtId="0" fontId="36" fillId="16" borderId="5" xfId="0" applyFont="1" applyFill="1" applyBorder="1" applyAlignment="1">
      <alignment horizontal="center" vertical="center" wrapText="1" readingOrder="2"/>
    </xf>
    <xf numFmtId="0" fontId="36" fillId="16" borderId="20" xfId="0" applyFont="1" applyFill="1" applyBorder="1" applyAlignment="1">
      <alignment horizontal="center" vertical="center" wrapText="1" readingOrder="2"/>
    </xf>
    <xf numFmtId="0" fontId="39" fillId="16" borderId="5" xfId="0" applyFont="1" applyFill="1" applyBorder="1" applyAlignment="1">
      <alignment horizontal="center" vertical="center" wrapText="1" readingOrder="2"/>
    </xf>
    <xf numFmtId="0" fontId="39" fillId="16" borderId="20" xfId="0" applyFont="1" applyFill="1" applyBorder="1" applyAlignment="1">
      <alignment horizontal="center" vertical="center" wrapText="1" readingOrder="2"/>
    </xf>
    <xf numFmtId="0" fontId="39" fillId="16" borderId="19" xfId="0" applyFont="1" applyFill="1" applyBorder="1" applyAlignment="1">
      <alignment horizontal="center" vertical="center" wrapText="1" readingOrder="2"/>
    </xf>
    <xf numFmtId="0" fontId="35" fillId="0" borderId="11" xfId="0" applyFont="1" applyBorder="1" applyAlignment="1">
      <alignment horizontal="center" vertical="center" wrapText="1" readingOrder="2"/>
    </xf>
    <xf numFmtId="0" fontId="37" fillId="0" borderId="26" xfId="0" applyFont="1" applyBorder="1" applyAlignment="1">
      <alignment horizontal="center" vertical="center" wrapText="1" readingOrder="2"/>
    </xf>
    <xf numFmtId="3" fontId="37" fillId="0" borderId="11" xfId="0" applyNumberFormat="1" applyFont="1" applyFill="1" applyBorder="1" applyAlignment="1">
      <alignment horizontal="center" vertical="center" wrapText="1" readingOrder="2"/>
    </xf>
    <xf numFmtId="3" fontId="37" fillId="0" borderId="0" xfId="0" applyNumberFormat="1" applyFont="1" applyFill="1" applyBorder="1" applyAlignment="1">
      <alignment horizontal="center" vertical="center" wrapText="1" readingOrder="2"/>
    </xf>
    <xf numFmtId="3" fontId="37" fillId="0" borderId="12" xfId="2" applyNumberFormat="1" applyFont="1" applyFill="1" applyBorder="1" applyAlignment="1">
      <alignment horizontal="center" vertical="center" wrapText="1" readingOrder="2"/>
    </xf>
    <xf numFmtId="4" fontId="37" fillId="0" borderId="11" xfId="2" applyNumberFormat="1" applyFont="1" applyFill="1" applyBorder="1" applyAlignment="1">
      <alignment horizontal="center" vertical="center" wrapText="1" readingOrder="2"/>
    </xf>
    <xf numFmtId="4" fontId="37" fillId="0" borderId="12" xfId="0" applyNumberFormat="1" applyFont="1" applyFill="1" applyBorder="1" applyAlignment="1">
      <alignment horizontal="center" vertical="center" wrapText="1" readingOrder="2"/>
    </xf>
    <xf numFmtId="4" fontId="37" fillId="0" borderId="0" xfId="0" applyNumberFormat="1" applyFont="1" applyFill="1" applyBorder="1" applyAlignment="1">
      <alignment horizontal="center" vertical="center" wrapText="1" readingOrder="2"/>
    </xf>
    <xf numFmtId="4" fontId="37" fillId="0" borderId="12" xfId="2" applyNumberFormat="1" applyFont="1" applyFill="1" applyBorder="1" applyAlignment="1">
      <alignment horizontal="center" vertical="center" wrapText="1" readingOrder="2"/>
    </xf>
    <xf numFmtId="9" fontId="37" fillId="0" borderId="0" xfId="0" applyNumberFormat="1" applyFont="1" applyFill="1" applyBorder="1" applyAlignment="1">
      <alignment horizontal="center" vertical="center" wrapText="1" readingOrder="2"/>
    </xf>
    <xf numFmtId="9" fontId="37" fillId="0" borderId="0" xfId="2" applyNumberFormat="1" applyFont="1" applyFill="1" applyBorder="1" applyAlignment="1">
      <alignment horizontal="center" vertical="center" wrapText="1" readingOrder="2"/>
    </xf>
    <xf numFmtId="169" fontId="37" fillId="0" borderId="11" xfId="2" applyNumberFormat="1" applyFont="1" applyFill="1" applyBorder="1" applyAlignment="1">
      <alignment horizontal="center" vertical="center" wrapText="1" readingOrder="2"/>
    </xf>
    <xf numFmtId="169" fontId="37" fillId="0" borderId="0" xfId="2" applyNumberFormat="1" applyFont="1" applyFill="1" applyBorder="1" applyAlignment="1">
      <alignment horizontal="center" vertical="center" wrapText="1" readingOrder="2"/>
    </xf>
    <xf numFmtId="169" fontId="37" fillId="0" borderId="12" xfId="2" applyNumberFormat="1" applyFont="1" applyFill="1" applyBorder="1" applyAlignment="1">
      <alignment horizontal="center" vertical="center" wrapText="1" readingOrder="2"/>
    </xf>
    <xf numFmtId="0" fontId="37" fillId="6" borderId="1" xfId="0" applyFont="1" applyFill="1" applyBorder="1" applyAlignment="1">
      <alignment horizontal="center" vertical="center" wrapText="1" readingOrder="2"/>
    </xf>
    <xf numFmtId="3" fontId="37" fillId="6" borderId="2" xfId="0" applyNumberFormat="1" applyFont="1" applyFill="1" applyBorder="1" applyAlignment="1">
      <alignment horizontal="center" vertical="center" wrapText="1" readingOrder="2"/>
    </xf>
    <xf numFmtId="3" fontId="37" fillId="6" borderId="4" xfId="0" applyNumberFormat="1" applyFont="1" applyFill="1" applyBorder="1" applyAlignment="1">
      <alignment horizontal="center" vertical="center" wrapText="1" readingOrder="2"/>
    </xf>
    <xf numFmtId="3" fontId="37" fillId="6" borderId="3" xfId="2" applyNumberFormat="1" applyFont="1" applyFill="1" applyBorder="1" applyAlignment="1">
      <alignment horizontal="center" vertical="center" wrapText="1" readingOrder="2"/>
    </xf>
    <xf numFmtId="4" fontId="37" fillId="6" borderId="2" xfId="2" applyNumberFormat="1" applyFont="1" applyFill="1" applyBorder="1" applyAlignment="1">
      <alignment horizontal="center" vertical="center" wrapText="1" readingOrder="2"/>
    </xf>
    <xf numFmtId="4" fontId="37" fillId="6" borderId="3" xfId="0" applyNumberFormat="1" applyFont="1" applyFill="1" applyBorder="1" applyAlignment="1">
      <alignment horizontal="center" vertical="center" wrapText="1" readingOrder="2"/>
    </xf>
    <xf numFmtId="4" fontId="37" fillId="6" borderId="4" xfId="0" applyNumberFormat="1" applyFont="1" applyFill="1" applyBorder="1" applyAlignment="1">
      <alignment horizontal="center" vertical="center" wrapText="1" readingOrder="2"/>
    </xf>
    <xf numFmtId="4" fontId="37" fillId="6" borderId="3" xfId="2" applyNumberFormat="1" applyFont="1" applyFill="1" applyBorder="1" applyAlignment="1">
      <alignment horizontal="center" vertical="center" wrapText="1" readingOrder="2"/>
    </xf>
    <xf numFmtId="9" fontId="37" fillId="6" borderId="4" xfId="0" applyNumberFormat="1" applyFont="1" applyFill="1" applyBorder="1" applyAlignment="1">
      <alignment horizontal="center" vertical="center" wrapText="1" readingOrder="2"/>
    </xf>
    <xf numFmtId="9" fontId="37" fillId="6" borderId="4" xfId="2" applyNumberFormat="1" applyFont="1" applyFill="1" applyBorder="1" applyAlignment="1">
      <alignment horizontal="center" vertical="center" wrapText="1" readingOrder="2"/>
    </xf>
    <xf numFmtId="39" fontId="37" fillId="6" borderId="2" xfId="2" applyNumberFormat="1" applyFont="1" applyFill="1" applyBorder="1" applyAlignment="1">
      <alignment horizontal="center" vertical="center" wrapText="1" readingOrder="2"/>
    </xf>
    <xf numFmtId="39" fontId="37" fillId="6" borderId="4" xfId="2" applyNumberFormat="1" applyFont="1" applyFill="1" applyBorder="1" applyAlignment="1">
      <alignment horizontal="center" vertical="center" wrapText="1" readingOrder="2"/>
    </xf>
    <xf numFmtId="39" fontId="37" fillId="6" borderId="3" xfId="2" applyNumberFormat="1" applyFont="1" applyFill="1" applyBorder="1" applyAlignment="1">
      <alignment horizontal="center" vertical="center" wrapText="1" readingOrder="2"/>
    </xf>
    <xf numFmtId="0" fontId="28" fillId="0" borderId="0" xfId="0" applyFont="1" applyAlignment="1">
      <alignment horizontal="right" vertical="center" readingOrder="2"/>
    </xf>
    <xf numFmtId="0" fontId="28" fillId="0" borderId="0" xfId="0" applyFont="1" applyAlignment="1">
      <alignment horizontal="center" vertical="center" readingOrder="2"/>
    </xf>
    <xf numFmtId="0" fontId="28" fillId="0" borderId="0" xfId="0" applyFont="1" applyBorder="1" applyAlignment="1">
      <alignment horizontal="center" vertical="center" readingOrder="2"/>
    </xf>
    <xf numFmtId="0" fontId="30" fillId="0" borderId="0" xfId="0" applyFont="1" applyBorder="1" applyAlignment="1">
      <alignment horizontal="center" vertical="center" readingOrder="2"/>
    </xf>
    <xf numFmtId="0" fontId="30" fillId="0" borderId="12" xfId="0" applyFont="1" applyBorder="1" applyAlignment="1">
      <alignment horizontal="center" vertical="center" readingOrder="2"/>
    </xf>
    <xf numFmtId="0" fontId="30" fillId="0" borderId="19" xfId="0" applyFont="1" applyBorder="1" applyAlignment="1">
      <alignment horizontal="center" vertical="center" readingOrder="2"/>
    </xf>
    <xf numFmtId="0" fontId="30" fillId="0" borderId="5" xfId="0" applyFont="1" applyBorder="1" applyAlignment="1">
      <alignment horizontal="center" vertical="center" readingOrder="2"/>
    </xf>
    <xf numFmtId="0" fontId="28" fillId="0" borderId="0" xfId="0" applyFont="1" applyAlignment="1">
      <alignment horizontal="center" vertical="center"/>
    </xf>
    <xf numFmtId="0" fontId="29" fillId="0" borderId="5" xfId="0" applyFont="1" applyBorder="1" applyAlignment="1">
      <alignment horizontal="center" vertical="center" readingOrder="2"/>
    </xf>
    <xf numFmtId="0" fontId="33" fillId="16" borderId="2" xfId="0" applyFont="1" applyFill="1" applyBorder="1" applyAlignment="1">
      <alignment horizontal="center" vertical="center" readingOrder="2"/>
    </xf>
    <xf numFmtId="0" fontId="33" fillId="16" borderId="4" xfId="0" applyFont="1" applyFill="1" applyBorder="1" applyAlignment="1">
      <alignment horizontal="center" vertical="center" readingOrder="2"/>
    </xf>
    <xf numFmtId="0" fontId="32" fillId="0" borderId="0" xfId="0" applyFont="1" applyAlignment="1">
      <alignment horizontal="center" vertical="center" readingOrder="2"/>
    </xf>
    <xf numFmtId="0" fontId="32" fillId="0" borderId="0" xfId="0" applyFont="1" applyAlignment="1">
      <alignment horizontal="center" vertical="center"/>
    </xf>
    <xf numFmtId="0" fontId="37" fillId="0" borderId="13" xfId="0" applyFont="1" applyBorder="1" applyAlignment="1">
      <alignment horizontal="center" vertical="center" wrapText="1" readingOrder="2"/>
    </xf>
    <xf numFmtId="0" fontId="37" fillId="0" borderId="14" xfId="0" applyFont="1" applyBorder="1" applyAlignment="1">
      <alignment horizontal="center" vertical="center" wrapText="1" readingOrder="2"/>
    </xf>
    <xf numFmtId="0" fontId="35" fillId="6" borderId="2" xfId="0" applyFont="1" applyFill="1" applyBorder="1" applyAlignment="1">
      <alignment horizontal="center" vertical="center" wrapText="1" readingOrder="2"/>
    </xf>
    <xf numFmtId="0" fontId="28" fillId="0" borderId="8" xfId="0" applyFont="1" applyBorder="1" applyAlignment="1">
      <alignment horizontal="center" vertical="center" readingOrder="2"/>
    </xf>
    <xf numFmtId="0" fontId="29" fillId="0" borderId="0" xfId="0" applyFont="1" applyBorder="1" applyAlignment="1">
      <alignment horizontal="center" vertical="center" readingOrder="2"/>
    </xf>
    <xf numFmtId="0" fontId="29" fillId="0" borderId="0" xfId="0" applyFont="1" applyAlignment="1">
      <alignment horizontal="center" vertical="center" readingOrder="2"/>
    </xf>
    <xf numFmtId="0" fontId="53" fillId="3" borderId="1" xfId="0" applyFont="1" applyFill="1" applyBorder="1" applyAlignment="1">
      <alignment horizontal="right" vertical="center" readingOrder="2"/>
    </xf>
    <xf numFmtId="0" fontId="53" fillId="3" borderId="1" xfId="0" applyFont="1" applyFill="1" applyBorder="1" applyAlignment="1">
      <alignment horizontal="right" vertical="center" wrapText="1" readingOrder="2"/>
    </xf>
    <xf numFmtId="0" fontId="9" fillId="0" borderId="58" xfId="0" applyFont="1" applyBorder="1" applyAlignment="1">
      <alignment horizontal="right" vertical="center" readingOrder="2"/>
    </xf>
    <xf numFmtId="164" fontId="54" fillId="0" borderId="58" xfId="2" applyNumberFormat="1" applyFont="1" applyBorder="1" applyAlignment="1">
      <alignment horizontal="right" vertical="center" readingOrder="2"/>
    </xf>
    <xf numFmtId="43" fontId="54" fillId="0" borderId="58" xfId="2" applyFont="1" applyBorder="1" applyAlignment="1">
      <alignment horizontal="right" vertical="center" readingOrder="2"/>
    </xf>
    <xf numFmtId="0" fontId="9" fillId="0" borderId="25" xfId="0" applyFont="1" applyBorder="1" applyAlignment="1">
      <alignment horizontal="right" vertical="center" readingOrder="2"/>
    </xf>
    <xf numFmtId="164" fontId="54" fillId="0" borderId="25" xfId="2" applyNumberFormat="1" applyFont="1" applyBorder="1" applyAlignment="1">
      <alignment horizontal="right" vertical="center" readingOrder="2"/>
    </xf>
    <xf numFmtId="43" fontId="54" fillId="0" borderId="25" xfId="2" applyFont="1" applyBorder="1" applyAlignment="1">
      <alignment horizontal="right" vertical="center" readingOrder="2"/>
    </xf>
    <xf numFmtId="0" fontId="55" fillId="5" borderId="1" xfId="0" applyFont="1" applyFill="1" applyBorder="1" applyAlignment="1">
      <alignment horizontal="right" vertical="center" readingOrder="2"/>
    </xf>
    <xf numFmtId="164" fontId="56" fillId="5" borderId="1" xfId="2" applyNumberFormat="1" applyFont="1" applyFill="1" applyBorder="1" applyAlignment="1">
      <alignment horizontal="right" vertical="center" readingOrder="2"/>
    </xf>
    <xf numFmtId="43" fontId="56" fillId="5" borderId="1" xfId="2" applyFont="1" applyFill="1" applyBorder="1" applyAlignment="1">
      <alignment horizontal="right" vertical="center" readingOrder="2"/>
    </xf>
    <xf numFmtId="0" fontId="9" fillId="0" borderId="26" xfId="0" applyFont="1" applyBorder="1" applyAlignment="1">
      <alignment horizontal="right" vertical="center" readingOrder="2"/>
    </xf>
    <xf numFmtId="164" fontId="54" fillId="0" borderId="26" xfId="2" applyNumberFormat="1" applyFont="1" applyBorder="1" applyAlignment="1">
      <alignment horizontal="right" vertical="center" readingOrder="2"/>
    </xf>
    <xf numFmtId="43" fontId="54" fillId="0" borderId="26" xfId="2" applyFont="1" applyBorder="1" applyAlignment="1">
      <alignment horizontal="right" vertical="center" readingOrder="2"/>
    </xf>
    <xf numFmtId="0" fontId="57" fillId="5" borderId="1" xfId="0" applyFont="1" applyFill="1" applyBorder="1" applyAlignment="1">
      <alignment horizontal="right" vertical="center" readingOrder="2"/>
    </xf>
    <xf numFmtId="164" fontId="57" fillId="5" borderId="1" xfId="2" applyNumberFormat="1" applyFont="1" applyFill="1" applyBorder="1" applyAlignment="1">
      <alignment horizontal="right" vertical="center" readingOrder="2"/>
    </xf>
    <xf numFmtId="43" fontId="57" fillId="5" borderId="1" xfId="2" applyFont="1" applyFill="1" applyBorder="1" applyAlignment="1">
      <alignment horizontal="right" vertical="center" readingOrder="2"/>
    </xf>
    <xf numFmtId="0" fontId="9" fillId="0" borderId="1" xfId="0" applyFont="1" applyBorder="1" applyAlignment="1">
      <alignment horizontal="right" vertical="center" readingOrder="2"/>
    </xf>
    <xf numFmtId="164" fontId="54" fillId="0" borderId="1" xfId="2" applyNumberFormat="1" applyFont="1" applyBorder="1" applyAlignment="1">
      <alignment horizontal="right" vertical="center" readingOrder="2"/>
    </xf>
    <xf numFmtId="43" fontId="54" fillId="0" borderId="1" xfId="2" applyFont="1" applyBorder="1" applyAlignment="1">
      <alignment horizontal="right" vertical="center" readingOrder="2"/>
    </xf>
    <xf numFmtId="0" fontId="9" fillId="0" borderId="0" xfId="0" applyFont="1" applyBorder="1" applyAlignment="1">
      <alignment horizontal="right" vertical="center" readingOrder="2"/>
    </xf>
    <xf numFmtId="164" fontId="10" fillId="0" borderId="0" xfId="2" applyNumberFormat="1" applyFont="1" applyBorder="1" applyAlignment="1">
      <alignment horizontal="right" vertical="center" readingOrder="2"/>
    </xf>
    <xf numFmtId="0" fontId="9" fillId="0" borderId="13" xfId="0" applyFont="1" applyBorder="1" applyAlignment="1">
      <alignment horizontal="right" vertical="center" readingOrder="2"/>
    </xf>
    <xf numFmtId="164" fontId="10" fillId="0" borderId="22" xfId="2" applyNumberFormat="1" applyFont="1" applyBorder="1" applyAlignment="1">
      <alignment horizontal="right" vertical="center" readingOrder="2"/>
    </xf>
    <xf numFmtId="164" fontId="10" fillId="27" borderId="13" xfId="2" applyNumberFormat="1" applyFont="1" applyFill="1" applyBorder="1" applyAlignment="1">
      <alignment horizontal="right" vertical="center" readingOrder="2"/>
    </xf>
    <xf numFmtId="164" fontId="10" fillId="0" borderId="18" xfId="2" applyNumberFormat="1" applyFont="1" applyBorder="1" applyAlignment="1">
      <alignment horizontal="right" vertical="center" readingOrder="2"/>
    </xf>
    <xf numFmtId="164" fontId="10" fillId="27" borderId="26" xfId="2" applyNumberFormat="1" applyFont="1" applyFill="1" applyBorder="1" applyAlignment="1">
      <alignment horizontal="right" vertical="center" readingOrder="2"/>
    </xf>
    <xf numFmtId="164" fontId="10" fillId="27" borderId="14" xfId="2" applyNumberFormat="1" applyFont="1" applyFill="1" applyBorder="1" applyAlignment="1">
      <alignment horizontal="right" vertical="center" readingOrder="2"/>
    </xf>
    <xf numFmtId="0" fontId="9" fillId="0" borderId="10" xfId="0" applyFont="1" applyBorder="1" applyAlignment="1">
      <alignment horizontal="right" vertical="center" readingOrder="2"/>
    </xf>
    <xf numFmtId="164" fontId="10" fillId="0" borderId="21" xfId="2" applyNumberFormat="1" applyFont="1" applyBorder="1" applyAlignment="1">
      <alignment horizontal="right" vertical="center" readingOrder="2"/>
    </xf>
    <xf numFmtId="164" fontId="10" fillId="0" borderId="86" xfId="2" applyNumberFormat="1" applyFont="1" applyBorder="1" applyAlignment="1">
      <alignment horizontal="right" vertical="center" readingOrder="2"/>
    </xf>
    <xf numFmtId="164" fontId="10" fillId="0" borderId="23" xfId="2" applyNumberFormat="1" applyFont="1" applyBorder="1" applyAlignment="1">
      <alignment horizontal="right" vertical="center" readingOrder="2"/>
    </xf>
    <xf numFmtId="43" fontId="0" fillId="4" borderId="0" xfId="2" applyFont="1" applyFill="1" applyAlignment="1">
      <alignment horizontal="right" readingOrder="2"/>
    </xf>
    <xf numFmtId="43" fontId="0" fillId="0" borderId="0" xfId="2" applyFont="1" applyAlignment="1">
      <alignment horizontal="right" readingOrder="2"/>
    </xf>
    <xf numFmtId="166" fontId="2" fillId="28" borderId="0" xfId="2" applyNumberFormat="1" applyFont="1" applyFill="1" applyAlignment="1">
      <alignment horizontal="right" vertical="center" readingOrder="2"/>
    </xf>
    <xf numFmtId="15" fontId="8" fillId="28" borderId="0" xfId="0" applyNumberFormat="1" applyFont="1" applyFill="1" applyAlignment="1">
      <alignment horizontal="right" readingOrder="2"/>
    </xf>
    <xf numFmtId="15" fontId="2" fillId="28" borderId="0" xfId="0" applyNumberFormat="1" applyFont="1" applyFill="1" applyAlignment="1">
      <alignment horizontal="right" readingOrder="2"/>
    </xf>
    <xf numFmtId="43" fontId="0" fillId="0" borderId="0" xfId="0" applyNumberFormat="1" applyAlignment="1">
      <alignment horizontal="right" readingOrder="2"/>
    </xf>
    <xf numFmtId="43" fontId="0" fillId="2" borderId="0" xfId="2" applyFont="1" applyFill="1" applyAlignment="1">
      <alignment horizontal="right" readingOrder="2"/>
    </xf>
    <xf numFmtId="43" fontId="7" fillId="2" borderId="0" xfId="0" applyNumberFormat="1" applyFont="1" applyFill="1" applyAlignment="1">
      <alignment horizontal="right" readingOrder="2"/>
    </xf>
    <xf numFmtId="39" fontId="0" fillId="0" borderId="0" xfId="0" applyNumberFormat="1" applyAlignment="1">
      <alignment horizontal="right" readingOrder="2"/>
    </xf>
    <xf numFmtId="164" fontId="0" fillId="0" borderId="0" xfId="0" applyNumberFormat="1" applyAlignment="1">
      <alignment horizontal="right" readingOrder="2"/>
    </xf>
    <xf numFmtId="43" fontId="6" fillId="0" borderId="0" xfId="0" applyNumberFormat="1" applyFont="1" applyFill="1" applyAlignment="1">
      <alignment horizontal="right" readingOrder="2"/>
    </xf>
    <xf numFmtId="166" fontId="2" fillId="4" borderId="0" xfId="2" applyNumberFormat="1" applyFont="1" applyFill="1" applyAlignment="1">
      <alignment horizontal="right" vertical="center" readingOrder="2"/>
    </xf>
    <xf numFmtId="0" fontId="41" fillId="0" borderId="0" xfId="7" applyFont="1" applyAlignment="1">
      <alignment horizontal="center" vertical="center" readingOrder="2"/>
    </xf>
    <xf numFmtId="0" fontId="42" fillId="25" borderId="71" xfId="7" applyFont="1" applyFill="1" applyBorder="1" applyAlignment="1">
      <alignment horizontal="center" vertical="center" readingOrder="2"/>
    </xf>
    <xf numFmtId="0" fontId="42" fillId="25" borderId="44" xfId="7" applyFont="1" applyFill="1" applyBorder="1" applyAlignment="1">
      <alignment horizontal="center" vertical="center" readingOrder="2"/>
    </xf>
    <xf numFmtId="0" fontId="42" fillId="25" borderId="44" xfId="7" applyFont="1" applyFill="1" applyBorder="1" applyAlignment="1">
      <alignment horizontal="center" vertical="center" wrapText="1" readingOrder="2"/>
    </xf>
    <xf numFmtId="0" fontId="42" fillId="25" borderId="43" xfId="7" applyFont="1" applyFill="1" applyBorder="1" applyAlignment="1">
      <alignment horizontal="center" vertical="center" wrapText="1" readingOrder="2"/>
    </xf>
    <xf numFmtId="0" fontId="42" fillId="25" borderId="42" xfId="7" applyFont="1" applyFill="1" applyBorder="1" applyAlignment="1">
      <alignment horizontal="center" vertical="center" readingOrder="2"/>
    </xf>
    <xf numFmtId="0" fontId="43" fillId="0" borderId="0" xfId="7" applyFont="1" applyAlignment="1">
      <alignment horizontal="center" vertical="center" readingOrder="2"/>
    </xf>
    <xf numFmtId="0" fontId="44" fillId="26" borderId="72" xfId="7" applyFont="1" applyFill="1" applyBorder="1" applyAlignment="1">
      <alignment horizontal="center" vertical="center" readingOrder="2"/>
    </xf>
    <xf numFmtId="172" fontId="44" fillId="26" borderId="72" xfId="7" applyNumberFormat="1" applyFont="1" applyFill="1" applyBorder="1" applyAlignment="1">
      <alignment horizontal="center" vertical="center" readingOrder="2"/>
    </xf>
    <xf numFmtId="0" fontId="46" fillId="0" borderId="0" xfId="7" applyFont="1" applyAlignment="1">
      <alignment horizontal="center" vertical="center" readingOrder="2"/>
    </xf>
    <xf numFmtId="171" fontId="42" fillId="25" borderId="43" xfId="7" applyNumberFormat="1" applyFont="1" applyFill="1" applyBorder="1" applyAlignment="1">
      <alignment horizontal="center" vertical="center" wrapText="1" readingOrder="2"/>
    </xf>
    <xf numFmtId="0" fontId="44" fillId="26" borderId="79" xfId="7" applyFont="1" applyFill="1" applyBorder="1" applyAlignment="1">
      <alignment horizontal="center" vertical="center" readingOrder="2"/>
    </xf>
    <xf numFmtId="0" fontId="44" fillId="26" borderId="80" xfId="7" applyFont="1" applyFill="1" applyBorder="1" applyAlignment="1">
      <alignment horizontal="center" vertical="center" readingOrder="2"/>
    </xf>
    <xf numFmtId="0" fontId="43" fillId="0" borderId="0" xfId="7" applyFont="1" applyFill="1" applyAlignment="1">
      <alignment horizontal="center" vertical="center" readingOrder="2"/>
    </xf>
    <xf numFmtId="0" fontId="44" fillId="0" borderId="0" xfId="7" applyFont="1" applyFill="1" applyBorder="1" applyAlignment="1">
      <alignment horizontal="center" vertical="center" readingOrder="2"/>
    </xf>
    <xf numFmtId="164" fontId="50" fillId="0" borderId="81" xfId="8" applyNumberFormat="1" applyFont="1" applyBorder="1" applyAlignment="1">
      <alignment horizontal="center" vertical="center" readingOrder="2"/>
    </xf>
    <xf numFmtId="5" fontId="50" fillId="0" borderId="81" xfId="7" applyNumberFormat="1" applyFont="1" applyBorder="1" applyAlignment="1">
      <alignment horizontal="center" vertical="center" readingOrder="2"/>
    </xf>
    <xf numFmtId="164" fontId="50" fillId="0" borderId="0" xfId="8" applyNumberFormat="1" applyFont="1" applyBorder="1" applyAlignment="1">
      <alignment horizontal="center" vertical="center" readingOrder="2"/>
    </xf>
    <xf numFmtId="5" fontId="50" fillId="0" borderId="0" xfId="7" applyNumberFormat="1" applyFont="1" applyBorder="1" applyAlignment="1">
      <alignment horizontal="center" vertical="center" readingOrder="2"/>
    </xf>
    <xf numFmtId="0" fontId="40" fillId="0" borderId="0" xfId="7" applyAlignment="1">
      <alignment horizontal="center" vertical="center" readingOrder="2"/>
    </xf>
    <xf numFmtId="0" fontId="40" fillId="0" borderId="0" xfId="7" applyAlignment="1">
      <alignment horizontal="center" readingOrder="2"/>
    </xf>
    <xf numFmtId="164" fontId="45" fillId="26" borderId="72" xfId="8" applyNumberFormat="1" applyFont="1" applyFill="1" applyBorder="1" applyAlignment="1">
      <alignment horizontal="center" vertical="center" readingOrder="2"/>
    </xf>
    <xf numFmtId="164" fontId="45" fillId="26" borderId="73" xfId="8" applyNumberFormat="1" applyFont="1" applyFill="1" applyBorder="1" applyAlignment="1">
      <alignment horizontal="center" vertical="center" readingOrder="2"/>
    </xf>
    <xf numFmtId="0" fontId="47" fillId="0" borderId="74" xfId="7" applyFont="1" applyFill="1" applyBorder="1" applyAlignment="1">
      <alignment horizontal="center" vertical="center" readingOrder="2"/>
    </xf>
    <xf numFmtId="15" fontId="47" fillId="0" borderId="74" xfId="7" applyNumberFormat="1" applyFont="1" applyFill="1" applyBorder="1" applyAlignment="1">
      <alignment horizontal="center" vertical="center" readingOrder="2"/>
    </xf>
    <xf numFmtId="170" fontId="48" fillId="0" borderId="74" xfId="8" applyNumberFormat="1" applyFont="1" applyFill="1" applyBorder="1" applyAlignment="1">
      <alignment horizontal="center" vertical="center" readingOrder="2"/>
    </xf>
    <xf numFmtId="171" fontId="48" fillId="0" borderId="74" xfId="8" applyNumberFormat="1" applyFont="1" applyBorder="1" applyAlignment="1">
      <alignment horizontal="center" vertical="center" readingOrder="2"/>
    </xf>
    <xf numFmtId="0" fontId="46" fillId="0" borderId="75" xfId="7" applyFont="1" applyBorder="1" applyAlignment="1">
      <alignment horizontal="center" vertical="center" readingOrder="2"/>
    </xf>
    <xf numFmtId="0" fontId="49" fillId="0" borderId="75" xfId="7" applyFont="1" applyBorder="1" applyAlignment="1">
      <alignment horizontal="center" readingOrder="2"/>
    </xf>
    <xf numFmtId="0" fontId="47" fillId="0" borderId="74" xfId="7" applyFont="1" applyBorder="1" applyAlignment="1">
      <alignment horizontal="center" vertical="center" readingOrder="2"/>
    </xf>
    <xf numFmtId="15" fontId="47" fillId="0" borderId="74" xfId="7" applyNumberFormat="1" applyFont="1" applyBorder="1" applyAlignment="1">
      <alignment horizontal="center" vertical="center" readingOrder="2"/>
    </xf>
    <xf numFmtId="10" fontId="49" fillId="0" borderId="75" xfId="7" applyNumberFormat="1" applyFont="1" applyBorder="1" applyAlignment="1">
      <alignment horizontal="center" readingOrder="2"/>
    </xf>
    <xf numFmtId="171" fontId="45" fillId="26" borderId="72" xfId="8" applyNumberFormat="1" applyFont="1" applyFill="1" applyBorder="1" applyAlignment="1">
      <alignment horizontal="center" vertical="center" readingOrder="2"/>
    </xf>
    <xf numFmtId="0" fontId="44" fillId="0" borderId="76" xfId="7" applyFont="1" applyFill="1" applyBorder="1" applyAlignment="1">
      <alignment horizontal="center" vertical="center" readingOrder="2"/>
    </xf>
    <xf numFmtId="5" fontId="45" fillId="0" borderId="76" xfId="8" applyNumberFormat="1" applyFont="1" applyBorder="1" applyAlignment="1">
      <alignment horizontal="center" vertical="center" readingOrder="2"/>
    </xf>
    <xf numFmtId="171" fontId="45" fillId="0" borderId="76" xfId="8" applyNumberFormat="1" applyFont="1" applyBorder="1" applyAlignment="1">
      <alignment horizontal="center" vertical="center" readingOrder="2"/>
    </xf>
    <xf numFmtId="5" fontId="45" fillId="0" borderId="38" xfId="8" applyNumberFormat="1" applyFont="1" applyBorder="1" applyAlignment="1">
      <alignment horizontal="center" vertical="center" readingOrder="2"/>
    </xf>
    <xf numFmtId="0" fontId="47" fillId="0" borderId="77" xfId="7" applyFont="1" applyBorder="1" applyAlignment="1">
      <alignment horizontal="center" vertical="center" readingOrder="2"/>
    </xf>
    <xf numFmtId="5" fontId="48" fillId="0" borderId="77" xfId="8" applyNumberFormat="1" applyFont="1" applyBorder="1" applyAlignment="1">
      <alignment horizontal="center" vertical="center" readingOrder="2"/>
    </xf>
    <xf numFmtId="171" fontId="48" fillId="0" borderId="77" xfId="8" applyNumberFormat="1" applyFont="1" applyBorder="1" applyAlignment="1">
      <alignment horizontal="center" vertical="center" readingOrder="2"/>
    </xf>
    <xf numFmtId="0" fontId="48" fillId="0" borderId="78" xfId="7" applyFont="1" applyBorder="1" applyAlignment="1">
      <alignment horizontal="center" readingOrder="2"/>
    </xf>
    <xf numFmtId="170" fontId="45" fillId="26" borderId="80" xfId="8" applyNumberFormat="1" applyFont="1" applyFill="1" applyBorder="1" applyAlignment="1">
      <alignment horizontal="center" vertical="center" readingOrder="2"/>
    </xf>
    <xf numFmtId="171" fontId="45" fillId="26" borderId="80" xfId="8" applyNumberFormat="1" applyFont="1" applyFill="1" applyBorder="1" applyAlignment="1">
      <alignment horizontal="center" vertical="center" readingOrder="2"/>
    </xf>
    <xf numFmtId="5" fontId="45" fillId="26" borderId="80" xfId="8" applyNumberFormat="1" applyFont="1" applyFill="1" applyBorder="1" applyAlignment="1">
      <alignment horizontal="center" vertical="center" readingOrder="2"/>
    </xf>
    <xf numFmtId="0" fontId="43" fillId="0" borderId="0" xfId="7" quotePrefix="1" applyFont="1" applyFill="1" applyBorder="1" applyAlignment="1">
      <alignment horizontal="center" vertical="center" readingOrder="2"/>
    </xf>
    <xf numFmtId="5" fontId="45" fillId="0" borderId="0" xfId="8" applyNumberFormat="1" applyFont="1" applyFill="1" applyBorder="1" applyAlignment="1">
      <alignment horizontal="center" vertical="center" readingOrder="2"/>
    </xf>
    <xf numFmtId="0" fontId="40" fillId="0" borderId="0" xfId="7" applyFill="1" applyAlignment="1">
      <alignment horizontal="center" readingOrder="2"/>
    </xf>
    <xf numFmtId="0" fontId="43" fillId="0" borderId="0" xfId="7" applyFont="1" applyFill="1" applyBorder="1" applyAlignment="1">
      <alignment horizontal="center" vertical="center" readingOrder="2"/>
    </xf>
    <xf numFmtId="0" fontId="50" fillId="0" borderId="82" xfId="7" applyFont="1" applyBorder="1" applyAlignment="1">
      <alignment horizontal="center" vertical="center" readingOrder="2"/>
    </xf>
    <xf numFmtId="5" fontId="48" fillId="0" borderId="83" xfId="7" applyNumberFormat="1" applyFont="1" applyBorder="1" applyAlignment="1">
      <alignment horizontal="center" vertical="center" readingOrder="2"/>
    </xf>
    <xf numFmtId="0" fontId="50" fillId="0" borderId="84" xfId="7" applyFont="1" applyBorder="1" applyAlignment="1">
      <alignment horizontal="center" vertical="center" readingOrder="2"/>
    </xf>
    <xf numFmtId="5" fontId="48" fillId="0" borderId="8" xfId="7" applyNumberFormat="1" applyFont="1" applyBorder="1" applyAlignment="1">
      <alignment horizontal="center" vertical="center" readingOrder="2"/>
    </xf>
    <xf numFmtId="0" fontId="50" fillId="0" borderId="85" xfId="7" applyFont="1" applyBorder="1" applyAlignment="1">
      <alignment horizontal="center" readingOrder="2"/>
    </xf>
    <xf numFmtId="5" fontId="48" fillId="0" borderId="81" xfId="7" applyNumberFormat="1" applyFont="1" applyBorder="1" applyAlignment="1">
      <alignment horizontal="center" readingOrder="2"/>
    </xf>
    <xf numFmtId="0" fontId="47" fillId="0" borderId="74" xfId="7" applyFont="1" applyFill="1" applyBorder="1" applyAlignment="1">
      <alignment horizontal="center" vertical="center" wrapText="1" readingOrder="2"/>
    </xf>
    <xf numFmtId="0" fontId="0" fillId="0" borderId="0" xfId="0" applyAlignment="1">
      <alignment horizontal="center" readingOrder="2"/>
    </xf>
    <xf numFmtId="0" fontId="2" fillId="0" borderId="0" xfId="0" applyFont="1" applyAlignment="1">
      <alignment horizontal="center" readingOrder="2"/>
    </xf>
    <xf numFmtId="0" fontId="0" fillId="23" borderId="58" xfId="0" applyFill="1" applyBorder="1" applyAlignment="1">
      <alignment horizontal="center" vertical="center" readingOrder="2"/>
    </xf>
    <xf numFmtId="0" fontId="0" fillId="23" borderId="64" xfId="0" applyFill="1" applyBorder="1" applyAlignment="1">
      <alignment horizontal="center" vertical="center" readingOrder="2"/>
    </xf>
    <xf numFmtId="0" fontId="7" fillId="19" borderId="1" xfId="0" applyFont="1" applyFill="1" applyBorder="1" applyAlignment="1">
      <alignment horizontal="center" vertical="center" readingOrder="2"/>
    </xf>
    <xf numFmtId="0" fontId="7" fillId="21" borderId="61" xfId="0" applyFont="1" applyFill="1" applyBorder="1" applyAlignment="1">
      <alignment horizontal="center" vertical="center" readingOrder="2"/>
    </xf>
    <xf numFmtId="0" fontId="7" fillId="20" borderId="1" xfId="0" applyFont="1" applyFill="1" applyBorder="1" applyAlignment="1">
      <alignment horizontal="center" vertical="center" readingOrder="2"/>
    </xf>
    <xf numFmtId="0" fontId="0" fillId="23" borderId="10" xfId="0" applyFill="1" applyBorder="1" applyAlignment="1">
      <alignment horizontal="center" vertical="center" readingOrder="2"/>
    </xf>
    <xf numFmtId="0" fontId="7" fillId="21" borderId="62" xfId="0" applyFont="1" applyFill="1" applyBorder="1" applyAlignment="1">
      <alignment horizontal="center" vertical="center" readingOrder="2"/>
    </xf>
    <xf numFmtId="0" fontId="7" fillId="20" borderId="52" xfId="0" applyFont="1" applyFill="1" applyBorder="1" applyAlignment="1">
      <alignment horizontal="center" vertical="center" readingOrder="2"/>
    </xf>
    <xf numFmtId="0" fontId="7" fillId="20" borderId="51" xfId="0" applyFont="1" applyFill="1" applyBorder="1" applyAlignment="1">
      <alignment horizontal="center" vertical="center" readingOrder="2"/>
    </xf>
    <xf numFmtId="0" fontId="7" fillId="20" borderId="70" xfId="0" applyFont="1" applyFill="1" applyBorder="1" applyAlignment="1">
      <alignment horizontal="center" vertical="center" readingOrder="2"/>
    </xf>
    <xf numFmtId="0" fontId="0" fillId="23" borderId="60" xfId="0" applyFill="1" applyBorder="1" applyAlignment="1">
      <alignment horizontal="center" vertical="center" readingOrder="2"/>
    </xf>
    <xf numFmtId="0" fontId="0" fillId="23" borderId="59" xfId="0" applyFill="1" applyBorder="1" applyAlignment="1">
      <alignment horizontal="center" vertical="center" readingOrder="2"/>
    </xf>
    <xf numFmtId="0" fontId="0" fillId="23" borderId="57" xfId="0" applyFill="1" applyBorder="1" applyAlignment="1">
      <alignment horizontal="center" vertical="center" readingOrder="2"/>
    </xf>
    <xf numFmtId="0" fontId="0" fillId="23" borderId="56" xfId="0" applyFill="1" applyBorder="1" applyAlignment="1">
      <alignment horizontal="center" vertical="center" readingOrder="2"/>
    </xf>
    <xf numFmtId="0" fontId="0" fillId="23" borderId="55" xfId="0" applyFill="1" applyBorder="1" applyAlignment="1">
      <alignment horizontal="center" vertical="center" readingOrder="2"/>
    </xf>
    <xf numFmtId="0" fontId="0" fillId="23" borderId="54" xfId="0" applyFill="1" applyBorder="1" applyAlignment="1">
      <alignment horizontal="center" vertical="center" readingOrder="2"/>
    </xf>
    <xf numFmtId="0" fontId="0" fillId="22" borderId="1" xfId="0" applyFill="1" applyBorder="1" applyAlignment="1">
      <alignment horizontal="center" vertical="center" readingOrder="2"/>
    </xf>
    <xf numFmtId="0" fontId="0" fillId="22" borderId="52" xfId="0" applyFill="1" applyBorder="1" applyAlignment="1">
      <alignment horizontal="center" vertical="center" readingOrder="2"/>
    </xf>
    <xf numFmtId="0" fontId="0" fillId="22" borderId="51" xfId="0" applyFill="1" applyBorder="1" applyAlignment="1">
      <alignment horizontal="center" vertical="center" readingOrder="2"/>
    </xf>
    <xf numFmtId="0" fontId="0" fillId="22" borderId="50" xfId="0" applyFill="1" applyBorder="1" applyAlignment="1">
      <alignment horizontal="center" vertical="center" readingOrder="2"/>
    </xf>
    <xf numFmtId="15" fontId="0" fillId="22" borderId="46" xfId="0" applyNumberFormat="1" applyFill="1" applyBorder="1" applyAlignment="1">
      <alignment horizontal="center" vertical="center" readingOrder="2"/>
    </xf>
    <xf numFmtId="15" fontId="0" fillId="22" borderId="48" xfId="0" applyNumberFormat="1" applyFill="1" applyBorder="1" applyAlignment="1">
      <alignment horizontal="center" vertical="center" readingOrder="2"/>
    </xf>
    <xf numFmtId="15" fontId="0" fillId="22" borderId="47" xfId="0" applyNumberFormat="1" applyFill="1" applyBorder="1" applyAlignment="1">
      <alignment horizontal="center" vertical="center" readingOrder="2"/>
    </xf>
    <xf numFmtId="15" fontId="0" fillId="22" borderId="45" xfId="0" applyNumberFormat="1" applyFill="1" applyBorder="1" applyAlignment="1">
      <alignment horizontal="center" vertical="center" readingOrder="2"/>
    </xf>
    <xf numFmtId="0" fontId="7" fillId="21" borderId="1" xfId="0" applyFont="1" applyFill="1" applyBorder="1" applyAlignment="1">
      <alignment horizontal="center" vertical="center" readingOrder="2"/>
    </xf>
    <xf numFmtId="0" fontId="0" fillId="0" borderId="0" xfId="0" applyBorder="1" applyAlignment="1">
      <alignment horizontal="center" vertical="center" readingOrder="2"/>
    </xf>
    <xf numFmtId="0" fontId="0" fillId="0" borderId="41" xfId="0" applyBorder="1" applyAlignment="1">
      <alignment horizontal="center" vertical="center" readingOrder="2"/>
    </xf>
    <xf numFmtId="0" fontId="0" fillId="0" borderId="40" xfId="0" applyBorder="1" applyAlignment="1">
      <alignment horizontal="center" vertical="center" readingOrder="2"/>
    </xf>
    <xf numFmtId="0" fontId="0" fillId="0" borderId="36" xfId="0" applyBorder="1" applyAlignment="1">
      <alignment horizontal="center" vertical="center" readingOrder="2"/>
    </xf>
    <xf numFmtId="0" fontId="0" fillId="0" borderId="0" xfId="0" applyAlignment="1">
      <alignment horizontal="center" vertical="center" readingOrder="2"/>
    </xf>
    <xf numFmtId="0" fontId="0" fillId="0" borderId="58" xfId="0" applyBorder="1" applyAlignment="1">
      <alignment horizontal="center" vertical="center" readingOrder="2"/>
    </xf>
    <xf numFmtId="0" fontId="0" fillId="0" borderId="60" xfId="0" applyBorder="1" applyAlignment="1">
      <alignment horizontal="center" vertical="center" readingOrder="2"/>
    </xf>
    <xf numFmtId="0" fontId="0" fillId="0" borderId="59" xfId="0" applyBorder="1" applyAlignment="1">
      <alignment horizontal="center" vertical="center" readingOrder="2"/>
    </xf>
    <xf numFmtId="0" fontId="0" fillId="0" borderId="57" xfId="0" applyBorder="1" applyAlignment="1">
      <alignment horizontal="center" vertical="center" readingOrder="2"/>
    </xf>
    <xf numFmtId="0" fontId="0" fillId="0" borderId="64" xfId="0" applyBorder="1" applyAlignment="1">
      <alignment horizontal="center" vertical="center" readingOrder="2"/>
    </xf>
    <xf numFmtId="0" fontId="0" fillId="0" borderId="66" xfId="0" applyBorder="1" applyAlignment="1">
      <alignment horizontal="center" vertical="center" readingOrder="2"/>
    </xf>
    <xf numFmtId="0" fontId="0" fillId="0" borderId="65" xfId="0" applyBorder="1" applyAlignment="1">
      <alignment horizontal="center" vertical="center" readingOrder="2"/>
    </xf>
    <xf numFmtId="0" fontId="0" fillId="0" borderId="63" xfId="0" applyBorder="1" applyAlignment="1">
      <alignment horizontal="center" vertical="center" readingOrder="2"/>
    </xf>
    <xf numFmtId="0" fontId="0" fillId="0" borderId="10" xfId="0" applyBorder="1" applyAlignment="1">
      <alignment horizontal="center" vertical="center" readingOrder="2"/>
    </xf>
    <xf numFmtId="0" fontId="0" fillId="0" borderId="54" xfId="0" applyBorder="1" applyAlignment="1">
      <alignment horizontal="center" vertical="center" readingOrder="2"/>
    </xf>
    <xf numFmtId="0" fontId="0" fillId="0" borderId="44" xfId="0" applyBorder="1" applyAlignment="1">
      <alignment horizontal="center" vertical="center" readingOrder="2"/>
    </xf>
    <xf numFmtId="0" fontId="0" fillId="0" borderId="43" xfId="0" applyBorder="1" applyAlignment="1">
      <alignment horizontal="center" vertical="center" readingOrder="2"/>
    </xf>
    <xf numFmtId="0" fontId="0" fillId="0" borderId="42" xfId="0" applyBorder="1" applyAlignment="1">
      <alignment horizontal="center" vertical="center" readingOrder="2"/>
    </xf>
    <xf numFmtId="0" fontId="0" fillId="0" borderId="39" xfId="0" applyBorder="1" applyAlignment="1">
      <alignment horizontal="center" vertical="center" readingOrder="2"/>
    </xf>
    <xf numFmtId="0" fontId="0" fillId="0" borderId="38" xfId="0" applyBorder="1" applyAlignment="1">
      <alignment horizontal="center" vertical="center" readingOrder="2"/>
    </xf>
    <xf numFmtId="0" fontId="0" fillId="0" borderId="37" xfId="0" applyBorder="1" applyAlignment="1">
      <alignment horizontal="center" vertical="center" readingOrder="2"/>
    </xf>
    <xf numFmtId="0" fontId="0" fillId="0" borderId="35" xfId="0" applyBorder="1" applyAlignment="1">
      <alignment horizontal="center" vertical="center" readingOrder="2"/>
    </xf>
    <xf numFmtId="0" fontId="51" fillId="29" borderId="16" xfId="0" applyFont="1" applyFill="1" applyBorder="1" applyAlignment="1">
      <alignment horizontal="center" vertical="center" wrapText="1" readingOrder="2"/>
    </xf>
    <xf numFmtId="0" fontId="51" fillId="17" borderId="16" xfId="0" applyFont="1" applyFill="1" applyBorder="1" applyAlignment="1">
      <alignment horizontal="center" vertical="center" wrapText="1" readingOrder="2"/>
    </xf>
    <xf numFmtId="0" fontId="51" fillId="14" borderId="16" xfId="0" applyFont="1" applyFill="1" applyBorder="1" applyAlignment="1">
      <alignment horizontal="center" vertical="center" wrapText="1" readingOrder="2"/>
    </xf>
    <xf numFmtId="166" fontId="0" fillId="0" borderId="16" xfId="0" applyNumberFormat="1" applyBorder="1" applyAlignment="1">
      <alignment horizontal="center" readingOrder="2"/>
    </xf>
    <xf numFmtId="9" fontId="0" fillId="0" borderId="16" xfId="1" applyFont="1" applyBorder="1" applyAlignment="1">
      <alignment horizontal="center" readingOrder="2"/>
    </xf>
    <xf numFmtId="0" fontId="6" fillId="15" borderId="16" xfId="0" applyFont="1" applyFill="1" applyBorder="1" applyAlignment="1">
      <alignment horizontal="center" vertical="center" wrapText="1" readingOrder="2"/>
    </xf>
    <xf numFmtId="0" fontId="0" fillId="0" borderId="16" xfId="0" applyFill="1" applyBorder="1" applyAlignment="1">
      <alignment horizontal="center" vertical="center" wrapText="1" readingOrder="2"/>
    </xf>
    <xf numFmtId="0" fontId="3" fillId="0" borderId="0" xfId="0" applyFont="1" applyAlignment="1">
      <alignment horizontal="center" vertical="center" readingOrder="2"/>
    </xf>
    <xf numFmtId="0" fontId="7" fillId="14" borderId="16" xfId="0" applyFont="1" applyFill="1" applyBorder="1" applyAlignment="1" applyProtection="1">
      <alignment horizontal="center" vertical="center" wrapText="1" readingOrder="2"/>
    </xf>
    <xf numFmtId="1" fontId="20" fillId="0" borderId="16" xfId="0" applyNumberFormat="1" applyFont="1" applyFill="1" applyBorder="1" applyAlignment="1" applyProtection="1">
      <alignment horizontal="center" vertical="center" readingOrder="2"/>
      <protection locked="0"/>
    </xf>
    <xf numFmtId="0" fontId="7" fillId="14" borderId="1" xfId="0" applyFont="1" applyFill="1" applyBorder="1" applyAlignment="1" applyProtection="1">
      <alignment horizontal="center" vertical="center" readingOrder="2"/>
    </xf>
    <xf numFmtId="1" fontId="20" fillId="0" borderId="1" xfId="0" applyNumberFormat="1" applyFont="1" applyFill="1" applyBorder="1" applyAlignment="1" applyProtection="1">
      <alignment horizontal="center" vertical="center" readingOrder="2"/>
      <protection locked="0"/>
    </xf>
    <xf numFmtId="1" fontId="20" fillId="0" borderId="13" xfId="0" applyNumberFormat="1" applyFont="1" applyFill="1" applyBorder="1" applyAlignment="1" applyProtection="1">
      <alignment horizontal="center" vertical="center" readingOrder="2"/>
      <protection locked="0"/>
    </xf>
    <xf numFmtId="0" fontId="7" fillId="14" borderId="16" xfId="0" applyFont="1" applyFill="1" applyBorder="1" applyAlignment="1" applyProtection="1">
      <alignment horizontal="center" vertical="center" readingOrder="2"/>
    </xf>
    <xf numFmtId="15" fontId="0" fillId="0" borderId="0" xfId="0" applyNumberFormat="1" applyAlignment="1">
      <alignment horizontal="center" readingOrder="2"/>
    </xf>
    <xf numFmtId="0" fontId="0" fillId="4" borderId="0" xfId="0" applyFill="1" applyAlignment="1">
      <alignment horizontal="center" readingOrder="2"/>
    </xf>
    <xf numFmtId="0" fontId="2" fillId="0" borderId="0" xfId="0" applyFont="1" applyAlignment="1">
      <alignment horizontal="center" vertical="center" readingOrder="2"/>
    </xf>
    <xf numFmtId="0" fontId="20" fillId="0" borderId="16" xfId="0" applyFont="1" applyFill="1" applyBorder="1" applyAlignment="1" applyProtection="1">
      <alignment horizontal="center" readingOrder="2"/>
    </xf>
    <xf numFmtId="0" fontId="7" fillId="13" borderId="2" xfId="0" applyFont="1" applyFill="1" applyBorder="1" applyAlignment="1" applyProtection="1">
      <alignment horizontal="center" readingOrder="2"/>
    </xf>
    <xf numFmtId="0" fontId="7" fillId="13" borderId="4" xfId="0" applyFont="1" applyFill="1" applyBorder="1" applyAlignment="1" applyProtection="1">
      <alignment horizontal="center" readingOrder="2"/>
    </xf>
    <xf numFmtId="0" fontId="7" fillId="13" borderId="3" xfId="0" applyFont="1" applyFill="1" applyBorder="1" applyAlignment="1" applyProtection="1">
      <alignment horizontal="center" readingOrder="2"/>
    </xf>
    <xf numFmtId="0" fontId="20" fillId="0" borderId="1" xfId="0" applyFont="1" applyFill="1" applyBorder="1" applyAlignment="1" applyProtection="1">
      <alignment horizontal="center" readingOrder="2"/>
    </xf>
    <xf numFmtId="168" fontId="20" fillId="11" borderId="1" xfId="0" applyNumberFormat="1" applyFont="1" applyFill="1" applyBorder="1" applyAlignment="1" applyProtection="1">
      <alignment horizontal="center" vertical="center" readingOrder="2"/>
      <protection locked="0"/>
    </xf>
    <xf numFmtId="0" fontId="20" fillId="0" borderId="13" xfId="0" applyFont="1" applyFill="1" applyBorder="1" applyAlignment="1" applyProtection="1">
      <alignment horizontal="center" readingOrder="2"/>
    </xf>
    <xf numFmtId="0" fontId="21" fillId="13" borderId="0" xfId="0" applyFont="1" applyFill="1" applyAlignment="1">
      <alignment horizontal="center" vertical="center" readingOrder="2"/>
    </xf>
    <xf numFmtId="0" fontId="0" fillId="13" borderId="0" xfId="0" applyFill="1" applyAlignment="1">
      <alignment horizontal="center" readingOrder="2"/>
    </xf>
    <xf numFmtId="0" fontId="0" fillId="13" borderId="0" xfId="0" applyFill="1" applyAlignment="1">
      <alignment horizontal="center" vertical="center" readingOrder="2"/>
    </xf>
    <xf numFmtId="0" fontId="0" fillId="13" borderId="0" xfId="0" applyFill="1" applyAlignment="1">
      <alignment horizontal="left" readingOrder="2"/>
    </xf>
    <xf numFmtId="0" fontId="21" fillId="13" borderId="0" xfId="0" applyFont="1" applyFill="1" applyAlignment="1">
      <alignment horizontal="left" vertical="center" readingOrder="2"/>
    </xf>
    <xf numFmtId="0" fontId="0" fillId="0" borderId="0" xfId="0" applyAlignment="1">
      <alignment horizontal="right" vertical="top" wrapText="1" readingOrder="2"/>
    </xf>
    <xf numFmtId="0" fontId="19" fillId="8" borderId="0" xfId="0" applyFont="1" applyFill="1" applyBorder="1" applyAlignment="1">
      <alignment horizontal="right" vertical="top" wrapText="1" readingOrder="2"/>
    </xf>
    <xf numFmtId="0" fontId="19" fillId="7" borderId="0" xfId="0" applyFont="1" applyFill="1" applyBorder="1" applyAlignment="1">
      <alignment horizontal="right" vertical="top" wrapText="1" readingOrder="2"/>
    </xf>
    <xf numFmtId="0" fontId="0" fillId="0" borderId="0" xfId="0" applyAlignment="1">
      <alignment vertical="top" wrapText="1"/>
    </xf>
    <xf numFmtId="0" fontId="2" fillId="8" borderId="0" xfId="0" applyFont="1" applyFill="1" applyBorder="1" applyAlignment="1">
      <alignment horizontal="right" vertical="top" wrapText="1" readingOrder="2"/>
    </xf>
    <xf numFmtId="0" fontId="6" fillId="0" borderId="0" xfId="0" applyFont="1" applyBorder="1" applyAlignment="1">
      <alignment horizontal="right" vertical="center" readingOrder="2"/>
    </xf>
    <xf numFmtId="0" fontId="2" fillId="0" borderId="0" xfId="0" applyFont="1" applyBorder="1" applyAlignment="1">
      <alignment horizontal="right" vertical="center" readingOrder="2"/>
    </xf>
    <xf numFmtId="0" fontId="0" fillId="0" borderId="16" xfId="0" applyFill="1" applyBorder="1" applyAlignment="1">
      <alignment horizontal="right" vertical="center" wrapText="1" readingOrder="2"/>
    </xf>
    <xf numFmtId="0" fontId="59" fillId="14" borderId="28" xfId="0" applyFont="1" applyFill="1" applyBorder="1" applyAlignment="1">
      <alignment horizontal="center" readingOrder="2"/>
    </xf>
    <xf numFmtId="0" fontId="59" fillId="14" borderId="29" xfId="0" applyFont="1" applyFill="1" applyBorder="1" applyAlignment="1">
      <alignment horizontal="center" readingOrder="2"/>
    </xf>
    <xf numFmtId="0" fontId="59" fillId="17" borderId="17" xfId="0" applyFont="1" applyFill="1" applyBorder="1" applyAlignment="1">
      <alignment horizontal="center" readingOrder="2"/>
    </xf>
    <xf numFmtId="0" fontId="59" fillId="17" borderId="33" xfId="0" applyFont="1" applyFill="1" applyBorder="1" applyAlignment="1">
      <alignment horizontal="center" readingOrder="2"/>
    </xf>
    <xf numFmtId="0" fontId="59" fillId="17" borderId="27" xfId="0" applyFont="1" applyFill="1" applyBorder="1" applyAlignment="1">
      <alignment horizontal="center" readingOrder="2"/>
    </xf>
    <xf numFmtId="0" fontId="60" fillId="16" borderId="17" xfId="0" applyFont="1" applyFill="1" applyBorder="1" applyAlignment="1">
      <alignment horizontal="center" readingOrder="2"/>
    </xf>
    <xf numFmtId="0" fontId="60" fillId="16" borderId="33" xfId="0" applyFont="1" applyFill="1" applyBorder="1" applyAlignment="1">
      <alignment horizontal="center" readingOrder="2"/>
    </xf>
    <xf numFmtId="0" fontId="60" fillId="16" borderId="27" xfId="0" applyFont="1" applyFill="1" applyBorder="1" applyAlignment="1">
      <alignment horizontal="center" readingOrder="2"/>
    </xf>
    <xf numFmtId="0" fontId="61" fillId="0" borderId="0" xfId="0" applyFont="1" applyAlignment="1">
      <alignment horizontal="center" readingOrder="2"/>
    </xf>
    <xf numFmtId="0" fontId="61" fillId="0" borderId="0" xfId="0" applyFont="1"/>
    <xf numFmtId="0" fontId="59" fillId="14" borderId="30" xfId="0" applyFont="1" applyFill="1" applyBorder="1" applyAlignment="1">
      <alignment horizontal="center" readingOrder="2"/>
    </xf>
    <xf numFmtId="0" fontId="59" fillId="14" borderId="31" xfId="0" applyFont="1" applyFill="1" applyBorder="1" applyAlignment="1">
      <alignment horizontal="center" readingOrder="2"/>
    </xf>
    <xf numFmtId="0" fontId="62" fillId="6" borderId="29" xfId="0" applyFont="1" applyFill="1" applyBorder="1" applyAlignment="1">
      <alignment horizontal="center" readingOrder="2"/>
    </xf>
    <xf numFmtId="0" fontId="62" fillId="6" borderId="16" xfId="0" applyFont="1" applyFill="1" applyBorder="1" applyAlignment="1">
      <alignment horizontal="center" readingOrder="2"/>
    </xf>
    <xf numFmtId="0" fontId="62" fillId="6" borderId="34" xfId="0" applyFont="1" applyFill="1" applyBorder="1" applyAlignment="1">
      <alignment horizontal="center" readingOrder="2"/>
    </xf>
    <xf numFmtId="0" fontId="62" fillId="0" borderId="34" xfId="0" applyFont="1" applyFill="1" applyBorder="1" applyAlignment="1">
      <alignment horizontal="center" readingOrder="2"/>
    </xf>
    <xf numFmtId="0" fontId="62" fillId="0" borderId="16" xfId="0" applyFont="1" applyFill="1" applyBorder="1" applyAlignment="1">
      <alignment horizontal="center" readingOrder="2"/>
    </xf>
    <xf numFmtId="0" fontId="59" fillId="14" borderId="15" xfId="0" applyFont="1" applyFill="1" applyBorder="1" applyAlignment="1">
      <alignment horizontal="center" readingOrder="2"/>
    </xf>
    <xf numFmtId="0" fontId="59" fillId="14" borderId="32" xfId="0" applyFont="1" applyFill="1" applyBorder="1" applyAlignment="1">
      <alignment horizontal="center" readingOrder="2"/>
    </xf>
    <xf numFmtId="0" fontId="62" fillId="6" borderId="24" xfId="0" applyFont="1" applyFill="1" applyBorder="1" applyAlignment="1">
      <alignment horizontal="center" readingOrder="2"/>
    </xf>
    <xf numFmtId="0" fontId="62" fillId="0" borderId="24" xfId="0" applyFont="1" applyFill="1" applyBorder="1" applyAlignment="1">
      <alignment horizontal="center" readingOrder="2"/>
    </xf>
    <xf numFmtId="0" fontId="61" fillId="6" borderId="16" xfId="0" applyFont="1" applyFill="1" applyBorder="1" applyAlignment="1">
      <alignment horizontal="center" readingOrder="2"/>
    </xf>
    <xf numFmtId="0" fontId="61" fillId="6" borderId="24" xfId="0" applyFont="1" applyFill="1" applyBorder="1" applyAlignment="1">
      <alignment horizontal="center" readingOrder="2"/>
    </xf>
    <xf numFmtId="164" fontId="61" fillId="6" borderId="16" xfId="2" applyNumberFormat="1" applyFont="1" applyFill="1" applyBorder="1" applyAlignment="1">
      <alignment horizontal="center" readingOrder="2"/>
    </xf>
    <xf numFmtId="0" fontId="61" fillId="6" borderId="16" xfId="0" applyFont="1" applyFill="1" applyBorder="1" applyAlignment="1">
      <alignment horizontal="center" vertical="center" readingOrder="2"/>
    </xf>
    <xf numFmtId="0" fontId="59" fillId="12" borderId="34" xfId="0" applyFont="1" applyFill="1" applyBorder="1" applyAlignment="1">
      <alignment horizontal="center" readingOrder="2"/>
    </xf>
    <xf numFmtId="0" fontId="59" fillId="12" borderId="16" xfId="0" applyFont="1" applyFill="1" applyBorder="1" applyAlignment="1">
      <alignment horizontal="center" readingOrder="2"/>
    </xf>
    <xf numFmtId="0" fontId="59" fillId="12" borderId="24" xfId="0" applyFont="1" applyFill="1" applyBorder="1" applyAlignment="1">
      <alignment horizontal="center" readingOrder="2"/>
    </xf>
    <xf numFmtId="0" fontId="61" fillId="6" borderId="16" xfId="0" applyFont="1" applyFill="1" applyBorder="1" applyAlignment="1">
      <alignment horizontal="center" vertical="top" wrapText="1" readingOrder="2"/>
    </xf>
    <xf numFmtId="43" fontId="62" fillId="6" borderId="16" xfId="2" applyFont="1" applyFill="1" applyBorder="1" applyAlignment="1">
      <alignment horizontal="center" vertical="center" readingOrder="2"/>
    </xf>
    <xf numFmtId="0" fontId="59" fillId="12" borderId="9" xfId="0" applyFont="1" applyFill="1" applyBorder="1" applyAlignment="1">
      <alignment horizontal="center" readingOrder="2"/>
    </xf>
    <xf numFmtId="0" fontId="59" fillId="12" borderId="7" xfId="0" applyFont="1" applyFill="1" applyBorder="1" applyAlignment="1">
      <alignment horizontal="center" readingOrder="2"/>
    </xf>
    <xf numFmtId="0" fontId="62" fillId="6" borderId="2" xfId="0" applyFont="1" applyFill="1" applyBorder="1" applyAlignment="1">
      <alignment horizontal="center" vertical="center" readingOrder="2"/>
    </xf>
    <xf numFmtId="0" fontId="61" fillId="6" borderId="3" xfId="0" applyFont="1" applyFill="1" applyBorder="1" applyAlignment="1">
      <alignment horizontal="center" vertical="center" wrapText="1" readingOrder="2"/>
    </xf>
    <xf numFmtId="0" fontId="62" fillId="0" borderId="0" xfId="0" applyFont="1" applyAlignment="1">
      <alignment horizontal="center" readingOrder="2"/>
    </xf>
    <xf numFmtId="0" fontId="62" fillId="0" borderId="0" xfId="0" applyFont="1"/>
    <xf numFmtId="0" fontId="3" fillId="0" borderId="0" xfId="0" applyFont="1" applyAlignment="1">
      <alignment horizontal="center" vertical="center" readingOrder="2"/>
    </xf>
    <xf numFmtId="0" fontId="31" fillId="16" borderId="9" xfId="0" applyFont="1" applyFill="1" applyBorder="1" applyAlignment="1">
      <alignment horizontal="center" vertical="center" wrapText="1" readingOrder="2"/>
    </xf>
    <xf numFmtId="0" fontId="31" fillId="16" borderId="19" xfId="0" applyFont="1" applyFill="1" applyBorder="1" applyAlignment="1">
      <alignment horizontal="center" vertical="center" wrapText="1" readingOrder="2"/>
    </xf>
    <xf numFmtId="0" fontId="34" fillId="16" borderId="9" xfId="0" applyFont="1" applyFill="1" applyBorder="1" applyAlignment="1">
      <alignment horizontal="center" vertical="center" wrapText="1" readingOrder="2"/>
    </xf>
    <xf numFmtId="0" fontId="34" fillId="16" borderId="19" xfId="0" applyFont="1" applyFill="1" applyBorder="1" applyAlignment="1">
      <alignment horizontal="center" vertical="center" wrapText="1" readingOrder="2"/>
    </xf>
    <xf numFmtId="0" fontId="33" fillId="16" borderId="2" xfId="0" applyFont="1" applyFill="1" applyBorder="1" applyAlignment="1">
      <alignment horizontal="center" vertical="center" readingOrder="2"/>
    </xf>
    <xf numFmtId="0" fontId="33" fillId="16" borderId="4" xfId="0" applyFont="1" applyFill="1" applyBorder="1" applyAlignment="1">
      <alignment horizontal="center" vertical="center" readingOrder="2"/>
    </xf>
    <xf numFmtId="0" fontId="33" fillId="16" borderId="3" xfId="0" applyFont="1" applyFill="1" applyBorder="1" applyAlignment="1">
      <alignment horizontal="center" vertical="center" readingOrder="2"/>
    </xf>
    <xf numFmtId="0" fontId="34" fillId="16" borderId="13" xfId="0" applyFont="1" applyFill="1" applyBorder="1" applyAlignment="1">
      <alignment horizontal="center" vertical="center" wrapText="1" readingOrder="2"/>
    </xf>
    <xf numFmtId="0" fontId="34" fillId="16" borderId="14" xfId="0" applyFont="1" applyFill="1" applyBorder="1" applyAlignment="1">
      <alignment horizontal="center" vertical="center" wrapText="1" readingOrder="2"/>
    </xf>
    <xf numFmtId="0" fontId="61" fillId="6" borderId="16" xfId="0" applyFont="1" applyFill="1" applyBorder="1" applyAlignment="1">
      <alignment horizontal="center" vertical="center" textRotation="90" readingOrder="2"/>
    </xf>
    <xf numFmtId="0" fontId="61" fillId="6" borderId="34" xfId="0" applyFont="1" applyFill="1" applyBorder="1" applyAlignment="1">
      <alignment horizontal="right" vertical="center" textRotation="90" readingOrder="2"/>
    </xf>
    <xf numFmtId="0" fontId="61" fillId="6" borderId="87" xfId="0" applyFont="1" applyFill="1" applyBorder="1" applyAlignment="1">
      <alignment horizontal="right" vertical="center" textRotation="90" readingOrder="2"/>
    </xf>
    <xf numFmtId="0" fontId="61" fillId="6" borderId="24" xfId="0" applyFont="1" applyFill="1" applyBorder="1" applyAlignment="1">
      <alignment horizontal="right" vertical="center" textRotation="90" readingOrder="2"/>
    </xf>
    <xf numFmtId="0" fontId="0" fillId="23" borderId="53" xfId="0" applyFill="1" applyBorder="1" applyAlignment="1">
      <alignment horizontal="center" vertical="center" textRotation="90" wrapText="1" readingOrder="2"/>
    </xf>
    <xf numFmtId="0" fontId="0" fillId="22" borderId="53" xfId="0" applyFill="1" applyBorder="1" applyAlignment="1">
      <alignment horizontal="center" vertical="center" wrapText="1" readingOrder="2"/>
    </xf>
    <xf numFmtId="0" fontId="0" fillId="22" borderId="1" xfId="0" applyFill="1" applyBorder="1" applyAlignment="1">
      <alignment horizontal="center" vertical="center" wrapText="1" readingOrder="2"/>
    </xf>
    <xf numFmtId="0" fontId="0" fillId="22" borderId="49" xfId="0" applyFill="1" applyBorder="1" applyAlignment="1">
      <alignment horizontal="center" vertical="center" readingOrder="2"/>
    </xf>
    <xf numFmtId="0" fontId="0" fillId="22" borderId="46" xfId="0" applyFill="1" applyBorder="1" applyAlignment="1">
      <alignment horizontal="center" vertical="center" readingOrder="2"/>
    </xf>
    <xf numFmtId="0" fontId="38" fillId="24" borderId="69" xfId="0" applyFont="1" applyFill="1" applyBorder="1" applyAlignment="1">
      <alignment horizontal="center" vertical="center" readingOrder="2"/>
    </xf>
    <xf numFmtId="0" fontId="38" fillId="24" borderId="68" xfId="0" applyFont="1" applyFill="1" applyBorder="1" applyAlignment="1">
      <alignment horizontal="center" vertical="center" readingOrder="2"/>
    </xf>
    <xf numFmtId="0" fontId="38" fillId="24" borderId="67" xfId="0" applyFont="1" applyFill="1" applyBorder="1" applyAlignment="1">
      <alignment horizontal="center" vertical="center" readingOrder="2"/>
    </xf>
  </cellXfs>
  <cellStyles count="9">
    <cellStyle name="Comma" xfId="2" builtinId="3"/>
    <cellStyle name="Comma 2" xfId="8"/>
    <cellStyle name="Normal" xfId="0" builtinId="0"/>
    <cellStyle name="Normal 2" xfId="4"/>
    <cellStyle name="Normal 2 2" xfId="6"/>
    <cellStyle name="Normal 25" xfId="3"/>
    <cellStyle name="Normal 3" xfId="7"/>
    <cellStyle name="Percent" xfId="1" builtinId="5"/>
    <cellStyle name="Percent 2" xfId="5"/>
  </cellStyles>
  <dxfs count="0"/>
  <tableStyles count="0" defaultTableStyle="TableStyleMedium2" defaultPivotStyle="PivotStyleLight16"/>
  <colors>
    <mruColors>
      <color rgb="FF009C97"/>
      <color rgb="FF0697BF"/>
      <color rgb="FF7DD3C5"/>
      <color rgb="FF58595B"/>
      <color rgb="FF005983"/>
      <color rgb="FFF79646"/>
      <color rgb="FF4F81BD"/>
      <color rgb="FFFFCD2D"/>
      <color rgb="FFCC99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image" Target="../media/image1.jpeg"/></Relationships>
</file>

<file path=xl/charts/_rels/chart3.xml.rels><?xml version="1.0" encoding="UTF-8" standalone="yes"?>
<Relationships xmlns="http://schemas.openxmlformats.org/package/2006/relationships"><Relationship Id="rId1" Type="http://schemas.openxmlformats.org/officeDocument/2006/relationships/image" Target="../media/image1.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3.4526487760458517E-2"/>
          <c:y val="7.1906183596275736E-2"/>
          <c:w val="0.65432454871712453"/>
          <c:h val="0.89046889685661557"/>
        </c:manualLayout>
      </c:layout>
      <c:pieChart>
        <c:varyColors val="1"/>
        <c:ser>
          <c:idx val="0"/>
          <c:order val="0"/>
          <c:explosion val="10"/>
          <c:dPt>
            <c:idx val="0"/>
            <c:bubble3D val="0"/>
            <c:spPr>
              <a:solidFill>
                <a:schemeClr val="accent5"/>
              </a:solidFill>
            </c:spPr>
            <c:extLst>
              <c:ext xmlns:c16="http://schemas.microsoft.com/office/drawing/2014/chart" uri="{C3380CC4-5D6E-409C-BE32-E72D297353CC}">
                <c16:uniqueId val="{00000001-0499-492B-88DE-E8408B5D242F}"/>
              </c:ext>
            </c:extLst>
          </c:dPt>
          <c:dLbls>
            <c:dLbl>
              <c:idx val="8"/>
              <c:layout>
                <c:manualLayout>
                  <c:x val="1.6369052094400898E-3"/>
                  <c:y val="4.1043435824770394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499-492B-88DE-E8408B5D242F}"/>
                </c:ext>
              </c:extLst>
            </c:dLbl>
            <c:spPr>
              <a:noFill/>
              <a:ln>
                <a:noFill/>
              </a:ln>
              <a:effectLst/>
            </c:spPr>
            <c:txPr>
              <a:bodyPr/>
              <a:lstStyle/>
              <a:p>
                <a:pPr>
                  <a:defRPr sz="1400" b="1"/>
                </a:pPr>
                <a:endParaRPr lang="en-US"/>
              </a:p>
            </c:txPr>
            <c:showLegendKey val="0"/>
            <c:showVal val="1"/>
            <c:showCatName val="1"/>
            <c:showSerName val="0"/>
            <c:showPercent val="0"/>
            <c:showBubbleSize val="0"/>
            <c:showLeaderLines val="1"/>
            <c:extLst>
              <c:ext xmlns:c15="http://schemas.microsoft.com/office/drawing/2012/chart" uri="{CE6537A1-D6FC-4f65-9D91-7224C49458BB}">
                <c15:layout/>
              </c:ext>
            </c:extLst>
          </c:dLbls>
          <c:val>
            <c:numRef>
              <c:f>#REF!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14-0499-492B-88DE-E8408B5D242F}"/>
            </c:ext>
          </c:extLst>
        </c:ser>
        <c:dLbls>
          <c:showLegendKey val="0"/>
          <c:showVal val="1"/>
          <c:showCatName val="1"/>
          <c:showSerName val="0"/>
          <c:showPercent val="0"/>
          <c:showBubbleSize val="0"/>
          <c:showLeaderLines val="1"/>
        </c:dLbls>
        <c:firstSliceAng val="0"/>
      </c:pieChart>
    </c:plotArea>
    <c:plotVisOnly val="1"/>
    <c:dispBlanksAs val="zero"/>
    <c:showDLblsOverMax val="0"/>
  </c:chart>
  <c:printSettings>
    <c:headerFooter/>
    <c:pageMargins b="0.75000000000000089" l="0.70000000000000062" r="0.70000000000000062" t="0.75000000000000089"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8"/>
    </mc:Choice>
    <mc:Fallback>
      <c:style val="28"/>
    </mc:Fallback>
  </mc:AlternateContent>
  <c:chart>
    <c:title>
      <c:tx>
        <c:rich>
          <a:bodyPr/>
          <a:lstStyle/>
          <a:p>
            <a:pPr>
              <a:defRPr sz="2400"/>
            </a:pPr>
            <a:r>
              <a:rPr lang="en-US" sz="2400"/>
              <a:t>Non-Manual HeadCount</a:t>
            </a:r>
          </a:p>
        </c:rich>
      </c:tx>
      <c:layout/>
      <c:overlay val="0"/>
    </c:title>
    <c:autoTitleDeleted val="0"/>
    <c:plotArea>
      <c:layout/>
      <c:barChart>
        <c:barDir val="col"/>
        <c:grouping val="clustered"/>
        <c:varyColors val="0"/>
        <c:ser>
          <c:idx val="0"/>
          <c:order val="0"/>
          <c:tx>
            <c:strRef>
              <c:f>'6.Resources'!$B$3</c:f>
              <c:strCache>
                <c:ptCount val="1"/>
                <c:pt idx="0">
                  <c:v>إحصاء العمالة المخطط</c:v>
                </c:pt>
              </c:strCache>
            </c:strRef>
          </c:tx>
          <c:invertIfNegative val="0"/>
          <c:dLbls>
            <c:spPr>
              <a:noFill/>
              <a:ln>
                <a:noFill/>
              </a:ln>
              <a:effectLst/>
            </c:spPr>
            <c:txPr>
              <a:bodyPr/>
              <a:lstStyle/>
              <a:p>
                <a:pPr>
                  <a:defRPr sz="1200" b="1"/>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'6.Resources'!$C$2:$R$2</c:f>
              <c:numCache>
                <c:formatCode>[$-409]mmm\-yy;@</c:formatCode>
                <c:ptCount val="16"/>
                <c:pt idx="0">
                  <c:v>42522</c:v>
                </c:pt>
                <c:pt idx="1">
                  <c:v>42552</c:v>
                </c:pt>
                <c:pt idx="2">
                  <c:v>42583</c:v>
                </c:pt>
                <c:pt idx="3">
                  <c:v>42614</c:v>
                </c:pt>
                <c:pt idx="4">
                  <c:v>42644</c:v>
                </c:pt>
                <c:pt idx="5">
                  <c:v>42675</c:v>
                </c:pt>
                <c:pt idx="6">
                  <c:v>42705</c:v>
                </c:pt>
                <c:pt idx="7">
                  <c:v>42736</c:v>
                </c:pt>
                <c:pt idx="8">
                  <c:v>42767</c:v>
                </c:pt>
                <c:pt idx="9">
                  <c:v>42795</c:v>
                </c:pt>
                <c:pt idx="10">
                  <c:v>42826</c:v>
                </c:pt>
                <c:pt idx="11">
                  <c:v>42856</c:v>
                </c:pt>
                <c:pt idx="12">
                  <c:v>42887</c:v>
                </c:pt>
                <c:pt idx="13">
                  <c:v>42917</c:v>
                </c:pt>
                <c:pt idx="14">
                  <c:v>42948</c:v>
                </c:pt>
                <c:pt idx="15">
                  <c:v>42979</c:v>
                </c:pt>
              </c:numCache>
            </c:numRef>
          </c:cat>
          <c:val>
            <c:numRef>
              <c:f>'6.Resources'!$C$3:$R$3</c:f>
              <c:numCache>
                <c:formatCode>General</c:formatCode>
                <c:ptCount val="16"/>
                <c:pt idx="0">
                  <c:v>5</c:v>
                </c:pt>
                <c:pt idx="1">
                  <c:v>5</c:v>
                </c:pt>
                <c:pt idx="2">
                  <c:v>8</c:v>
                </c:pt>
                <c:pt idx="3">
                  <c:v>8</c:v>
                </c:pt>
                <c:pt idx="4">
                  <c:v>10</c:v>
                </c:pt>
                <c:pt idx="5">
                  <c:v>15</c:v>
                </c:pt>
                <c:pt idx="6">
                  <c:v>20</c:v>
                </c:pt>
                <c:pt idx="7">
                  <c:v>20</c:v>
                </c:pt>
                <c:pt idx="8">
                  <c:v>25</c:v>
                </c:pt>
                <c:pt idx="9">
                  <c:v>30</c:v>
                </c:pt>
                <c:pt idx="10">
                  <c:v>35</c:v>
                </c:pt>
                <c:pt idx="11">
                  <c:v>35</c:v>
                </c:pt>
                <c:pt idx="12">
                  <c:v>40</c:v>
                </c:pt>
                <c:pt idx="13">
                  <c:v>45</c:v>
                </c:pt>
                <c:pt idx="14">
                  <c:v>45</c:v>
                </c:pt>
                <c:pt idx="15">
                  <c:v>50</c:v>
                </c:pt>
              </c:numCache>
            </c:numRef>
          </c:val>
          <c:extLst>
            <c:ext xmlns:c16="http://schemas.microsoft.com/office/drawing/2014/chart" uri="{C3380CC4-5D6E-409C-BE32-E72D297353CC}">
              <c16:uniqueId val="{00000000-4AC5-47C9-800E-EB4A992C0AFD}"/>
            </c:ext>
          </c:extLst>
        </c:ser>
        <c:ser>
          <c:idx val="1"/>
          <c:order val="1"/>
          <c:tx>
            <c:strRef>
              <c:f>'6.Resources'!$B$5</c:f>
              <c:strCache>
                <c:ptCount val="1"/>
                <c:pt idx="0">
                  <c:v>إحصاء العمالة الفعلي</c:v>
                </c:pt>
              </c:strCache>
            </c:strRef>
          </c:tx>
          <c:invertIfNegative val="0"/>
          <c:dLbls>
            <c:spPr>
              <a:noFill/>
              <a:ln>
                <a:noFill/>
              </a:ln>
              <a:effectLst/>
            </c:spPr>
            <c:txPr>
              <a:bodyPr/>
              <a:lstStyle/>
              <a:p>
                <a:pPr>
                  <a:defRPr sz="1200"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'6.Resources'!$C$2:$R$2</c:f>
              <c:numCache>
                <c:formatCode>[$-409]mmm\-yy;@</c:formatCode>
                <c:ptCount val="16"/>
                <c:pt idx="0">
                  <c:v>42522</c:v>
                </c:pt>
                <c:pt idx="1">
                  <c:v>42552</c:v>
                </c:pt>
                <c:pt idx="2">
                  <c:v>42583</c:v>
                </c:pt>
                <c:pt idx="3">
                  <c:v>42614</c:v>
                </c:pt>
                <c:pt idx="4">
                  <c:v>42644</c:v>
                </c:pt>
                <c:pt idx="5">
                  <c:v>42675</c:v>
                </c:pt>
                <c:pt idx="6">
                  <c:v>42705</c:v>
                </c:pt>
                <c:pt idx="7">
                  <c:v>42736</c:v>
                </c:pt>
                <c:pt idx="8">
                  <c:v>42767</c:v>
                </c:pt>
                <c:pt idx="9">
                  <c:v>42795</c:v>
                </c:pt>
                <c:pt idx="10">
                  <c:v>42826</c:v>
                </c:pt>
                <c:pt idx="11">
                  <c:v>42856</c:v>
                </c:pt>
                <c:pt idx="12">
                  <c:v>42887</c:v>
                </c:pt>
                <c:pt idx="13">
                  <c:v>42917</c:v>
                </c:pt>
                <c:pt idx="14">
                  <c:v>42948</c:v>
                </c:pt>
                <c:pt idx="15">
                  <c:v>42979</c:v>
                </c:pt>
              </c:numCache>
            </c:numRef>
          </c:cat>
          <c:val>
            <c:numRef>
              <c:f>'6.Resources'!$C$5:$R$5</c:f>
              <c:numCache>
                <c:formatCode>General</c:formatCode>
                <c:ptCount val="16"/>
                <c:pt idx="0">
                  <c:v>2</c:v>
                </c:pt>
                <c:pt idx="1">
                  <c:v>2</c:v>
                </c:pt>
                <c:pt idx="2">
                  <c:v>3</c:v>
                </c:pt>
                <c:pt idx="3">
                  <c:v>3</c:v>
                </c:pt>
                <c:pt idx="4">
                  <c:v>8</c:v>
                </c:pt>
                <c:pt idx="5">
                  <c:v>8</c:v>
                </c:pt>
                <c:pt idx="6">
                  <c:v>10</c:v>
                </c:pt>
                <c:pt idx="7">
                  <c:v>20</c:v>
                </c:pt>
                <c:pt idx="8">
                  <c:v>25</c:v>
                </c:pt>
                <c:pt idx="9">
                  <c:v>30</c:v>
                </c:pt>
                <c:pt idx="10">
                  <c:v>35</c:v>
                </c:pt>
                <c:pt idx="11">
                  <c:v>50</c:v>
                </c:pt>
                <c:pt idx="12">
                  <c:v>50</c:v>
                </c:pt>
                <c:pt idx="13">
                  <c:v>50</c:v>
                </c:pt>
                <c:pt idx="14">
                  <c:v>50</c:v>
                </c:pt>
                <c:pt idx="15">
                  <c:v>50</c:v>
                </c:pt>
              </c:numCache>
            </c:numRef>
          </c:val>
          <c:extLst>
            <c:ext xmlns:c16="http://schemas.microsoft.com/office/drawing/2014/chart" uri="{C3380CC4-5D6E-409C-BE32-E72D297353CC}">
              <c16:uniqueId val="{00000001-4AC5-47C9-800E-EB4A992C0AFD}"/>
            </c:ext>
          </c:extLst>
        </c:ser>
        <c:dLbls>
          <c:showLegendKey val="0"/>
          <c:showVal val="0"/>
          <c:showCatName val="0"/>
          <c:showSerName val="0"/>
          <c:showPercent val="0"/>
          <c:showBubbleSize val="0"/>
        </c:dLbls>
        <c:gapWidth val="75"/>
        <c:overlap val="-25"/>
        <c:axId val="41163008"/>
        <c:axId val="41172992"/>
      </c:barChart>
      <c:dateAx>
        <c:axId val="41163008"/>
        <c:scaling>
          <c:orientation val="minMax"/>
        </c:scaling>
        <c:delete val="0"/>
        <c:axPos val="b"/>
        <c:numFmt formatCode="[$-409]mmm\-yy;@" sourceLinked="1"/>
        <c:majorTickMark val="none"/>
        <c:minorTickMark val="none"/>
        <c:tickLblPos val="nextTo"/>
        <c:txPr>
          <a:bodyPr rot="-5400000" vert="horz"/>
          <a:lstStyle/>
          <a:p>
            <a:pPr>
              <a:defRPr sz="1600" b="1"/>
            </a:pPr>
            <a:endParaRPr lang="en-US"/>
          </a:p>
        </c:txPr>
        <c:crossAx val="41172992"/>
        <c:crosses val="autoZero"/>
        <c:auto val="1"/>
        <c:lblOffset val="100"/>
        <c:baseTimeUnit val="months"/>
      </c:dateAx>
      <c:valAx>
        <c:axId val="41172992"/>
        <c:scaling>
          <c:orientation val="minMax"/>
        </c:scaling>
        <c:delete val="0"/>
        <c:axPos val="l"/>
        <c:majorGridlines/>
        <c:numFmt formatCode="General" sourceLinked="1"/>
        <c:majorTickMark val="none"/>
        <c:minorTickMark val="none"/>
        <c:tickLblPos val="nextTo"/>
        <c:txPr>
          <a:bodyPr/>
          <a:lstStyle/>
          <a:p>
            <a:pPr>
              <a:defRPr sz="1600" b="1"/>
            </a:pPr>
            <a:endParaRPr lang="en-US"/>
          </a:p>
        </c:txPr>
        <c:crossAx val="41163008"/>
        <c:crosses val="autoZero"/>
        <c:crossBetween val="between"/>
      </c:valAx>
      <c:spPr>
        <a:blipFill>
          <a:blip xmlns:r="http://schemas.openxmlformats.org/officeDocument/2006/relationships" r:embed="rId1"/>
          <a:tile tx="0" ty="0" sx="100000" sy="100000" flip="none" algn="tl"/>
        </a:blipFill>
      </c:spPr>
    </c:plotArea>
    <c:legend>
      <c:legendPos val="b"/>
      <c:layout/>
      <c:overlay val="0"/>
      <c:txPr>
        <a:bodyPr/>
        <a:lstStyle/>
        <a:p>
          <a:pPr>
            <a:defRPr sz="1600" b="1"/>
          </a:pPr>
          <a:endParaRPr lang="en-US"/>
        </a:p>
      </c:txPr>
    </c:legend>
    <c:plotVisOnly val="1"/>
    <c:dispBlanksAs val="gap"/>
    <c:showDLblsOverMax val="0"/>
  </c:chart>
  <c:spPr>
    <a:blipFill>
      <a:blip xmlns:r="http://schemas.openxmlformats.org/officeDocument/2006/relationships" r:embed="rId1"/>
      <a:tile tx="0" ty="0" sx="100000" sy="100000" flip="none" algn="tl"/>
    </a:blipFill>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9"/>
    </mc:Choice>
    <mc:Fallback>
      <c:style val="29"/>
    </mc:Fallback>
  </mc:AlternateContent>
  <c:chart>
    <c:title>
      <c:tx>
        <c:rich>
          <a:bodyPr/>
          <a:lstStyle/>
          <a:p>
            <a:pPr>
              <a:defRPr sz="2400"/>
            </a:pPr>
            <a:r>
              <a:rPr lang="en-US" sz="2400"/>
              <a:t>Manual HeadCount</a:t>
            </a:r>
          </a:p>
        </c:rich>
      </c:tx>
      <c:layout/>
      <c:overlay val="0"/>
    </c:title>
    <c:autoTitleDeleted val="0"/>
    <c:plotArea>
      <c:layout/>
      <c:barChart>
        <c:barDir val="col"/>
        <c:grouping val="clustered"/>
        <c:varyColors val="0"/>
        <c:ser>
          <c:idx val="0"/>
          <c:order val="0"/>
          <c:invertIfNegative val="0"/>
          <c:dLbls>
            <c:dLbl>
              <c:idx val="0"/>
              <c:layout>
                <c:manualLayout>
                  <c:x val="6.710067432313078E-18"/>
                  <c:y val="2.182864956973495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A3C-472F-8D0A-86A187691651}"/>
                </c:ext>
              </c:extLst>
            </c:dLbl>
            <c:spPr>
              <a:noFill/>
              <a:ln>
                <a:noFill/>
              </a:ln>
              <a:effectLst/>
            </c:spPr>
            <c:txPr>
              <a:bodyPr/>
              <a:lstStyle/>
              <a:p>
                <a:pPr>
                  <a:defRPr sz="1200" b="1"/>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'4. Manpower'!#REF!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'4. Manpower'!#REF!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'4. Manpower'!#REF!</c15:sqref>
                        </c15:formulaRef>
                      </c:ext>
                    </c:extLst>
                  </c:multiLvlStrRef>
                </c15:cat>
              </c15:filteredCategoryTitle>
            </c:ext>
            <c:ext xmlns:c16="http://schemas.microsoft.com/office/drawing/2014/chart" uri="{C3380CC4-5D6E-409C-BE32-E72D297353CC}">
              <c16:uniqueId val="{00000001-DA3C-472F-8D0A-86A187691651}"/>
            </c:ext>
          </c:extLst>
        </c:ser>
        <c:ser>
          <c:idx val="1"/>
          <c:order val="1"/>
          <c:invertIfNegative val="0"/>
          <c:dLbls>
            <c:spPr>
              <a:noFill/>
              <a:ln>
                <a:noFill/>
              </a:ln>
              <a:effectLst/>
            </c:spPr>
            <c:txPr>
              <a:bodyPr/>
              <a:lstStyle/>
              <a:p>
                <a:pPr>
                  <a:defRPr sz="1200"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'4. Manpower'!#REF!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'4. Manpower'!#REF!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'4. Manpower'!#REF!</c15:sqref>
                        </c15:formulaRef>
                      </c:ext>
                    </c:extLst>
                  </c:multiLvlStrRef>
                </c15:cat>
              </c15:filteredCategoryTitle>
            </c:ext>
            <c:ext xmlns:c16="http://schemas.microsoft.com/office/drawing/2014/chart" uri="{C3380CC4-5D6E-409C-BE32-E72D297353CC}">
              <c16:uniqueId val="{00000002-DA3C-472F-8D0A-86A187691651}"/>
            </c:ext>
          </c:extLst>
        </c:ser>
        <c:dLbls>
          <c:showLegendKey val="0"/>
          <c:showVal val="0"/>
          <c:showCatName val="0"/>
          <c:showSerName val="0"/>
          <c:showPercent val="0"/>
          <c:showBubbleSize val="0"/>
        </c:dLbls>
        <c:gapWidth val="75"/>
        <c:overlap val="-25"/>
        <c:axId val="41204736"/>
        <c:axId val="41214720"/>
      </c:barChart>
      <c:catAx>
        <c:axId val="41204736"/>
        <c:scaling>
          <c:orientation val="minMax"/>
        </c:scaling>
        <c:delete val="0"/>
        <c:axPos val="b"/>
        <c:numFmt formatCode="mmm\-yy" sourceLinked="1"/>
        <c:majorTickMark val="none"/>
        <c:minorTickMark val="none"/>
        <c:tickLblPos val="nextTo"/>
        <c:txPr>
          <a:bodyPr rot="-5400000" vert="horz"/>
          <a:lstStyle/>
          <a:p>
            <a:pPr>
              <a:defRPr sz="1600" b="1"/>
            </a:pPr>
            <a:endParaRPr lang="en-US"/>
          </a:p>
        </c:txPr>
        <c:crossAx val="41214720"/>
        <c:crosses val="autoZero"/>
        <c:auto val="1"/>
        <c:lblAlgn val="ctr"/>
        <c:lblOffset val="100"/>
        <c:noMultiLvlLbl val="1"/>
      </c:catAx>
      <c:valAx>
        <c:axId val="41214720"/>
        <c:scaling>
          <c:orientation val="minMax"/>
        </c:scaling>
        <c:delete val="0"/>
        <c:axPos val="l"/>
        <c:majorGridlines/>
        <c:numFmt formatCode="General" sourceLinked="1"/>
        <c:majorTickMark val="none"/>
        <c:minorTickMark val="none"/>
        <c:tickLblPos val="nextTo"/>
        <c:txPr>
          <a:bodyPr/>
          <a:lstStyle/>
          <a:p>
            <a:pPr>
              <a:defRPr sz="1600" b="1"/>
            </a:pPr>
            <a:endParaRPr lang="en-US"/>
          </a:p>
        </c:txPr>
        <c:crossAx val="41204736"/>
        <c:crosses val="autoZero"/>
        <c:crossBetween val="between"/>
      </c:valAx>
      <c:spPr>
        <a:blipFill>
          <a:blip xmlns:r="http://schemas.openxmlformats.org/officeDocument/2006/relationships" r:embed="rId1"/>
          <a:tile tx="0" ty="0" sx="100000" sy="100000" flip="none" algn="tl"/>
        </a:blipFill>
      </c:spPr>
    </c:plotArea>
    <c:legend>
      <c:legendPos val="b"/>
      <c:layout/>
      <c:overlay val="0"/>
      <c:txPr>
        <a:bodyPr/>
        <a:lstStyle/>
        <a:p>
          <a:pPr>
            <a:defRPr sz="1600" b="1"/>
          </a:pPr>
          <a:endParaRPr lang="en-US"/>
        </a:p>
      </c:txPr>
    </c:legend>
    <c:plotVisOnly val="1"/>
    <c:dispBlanksAs val="gap"/>
    <c:showDLblsOverMax val="0"/>
  </c:chart>
  <c:spPr>
    <a:blipFill>
      <a:blip xmlns:r="http://schemas.openxmlformats.org/officeDocument/2006/relationships" r:embed="rId1"/>
      <a:tile tx="0" ty="0" sx="100000" sy="100000" flip="none" algn="tl"/>
    </a:blipFill>
  </c:spPr>
  <c:printSettings>
    <c:headerFooter/>
    <c:pageMargins b="0.75000000000000089" l="0.70000000000000062" r="0.70000000000000062" t="0.750000000000000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r>
              <a:rPr lang="ar-SA" sz="1000"/>
              <a:t>نسبة</a:t>
            </a:r>
            <a:r>
              <a:rPr lang="ar-SA" sz="1000" baseline="0"/>
              <a:t> الأكتمال</a:t>
            </a:r>
            <a:endParaRPr lang="en-US" sz="1000"/>
          </a:p>
        </c:rich>
      </c:tx>
      <c:layout>
        <c:manualLayout>
          <c:xMode val="edge"/>
          <c:yMode val="edge"/>
          <c:x val="0.36278836462022174"/>
          <c:y val="6.543969809111894E-3"/>
        </c:manualLayout>
      </c:layout>
      <c:overlay val="0"/>
      <c:spPr>
        <a:noFill/>
        <a:ln>
          <a:noFill/>
        </a:ln>
        <a:effectLst/>
      </c:spPr>
    </c:title>
    <c:autoTitleDeleted val="0"/>
    <c:plotArea>
      <c:layout>
        <c:manualLayout>
          <c:layoutTarget val="inner"/>
          <c:xMode val="edge"/>
          <c:yMode val="edge"/>
          <c:x val="0.19761723307545562"/>
          <c:y val="2.3967418244175608E-2"/>
          <c:w val="0.7467063081677997"/>
          <c:h val="0.7467442177271798"/>
        </c:manualLayout>
      </c:layout>
      <c:lineChart>
        <c:grouping val="standard"/>
        <c:varyColors val="0"/>
        <c:ser>
          <c:idx val="0"/>
          <c:order val="0"/>
          <c:tx>
            <c:strRef>
              <c:f>'4.Progress'!$A$3</c:f>
              <c:strCache>
                <c:ptCount val="1"/>
                <c:pt idx="0">
                  <c:v>الخطة</c:v>
                </c:pt>
              </c:strCache>
            </c:strRef>
          </c:tx>
          <c:spPr>
            <a:ln w="22225" cap="rnd" cmpd="sng" algn="ctr">
              <a:solidFill>
                <a:schemeClr val="tx1"/>
              </a:solidFill>
              <a:prstDash val="sysDash"/>
              <a:round/>
            </a:ln>
            <a:effectLst/>
          </c:spPr>
          <c:marker>
            <c:symbol val="none"/>
          </c:marker>
          <c:dLbls>
            <c:delete val="1"/>
          </c:dLbls>
          <c:cat>
            <c:numRef>
              <c:f>'4.Progress'!$B$2:$S$2</c:f>
              <c:numCache>
                <c:formatCode>[$-409]mmm\-yy;@</c:formatCode>
                <c:ptCount val="18"/>
                <c:pt idx="0">
                  <c:v>42917</c:v>
                </c:pt>
                <c:pt idx="1">
                  <c:v>42948</c:v>
                </c:pt>
                <c:pt idx="2">
                  <c:v>42979</c:v>
                </c:pt>
                <c:pt idx="3">
                  <c:v>43009</c:v>
                </c:pt>
                <c:pt idx="4">
                  <c:v>43040</c:v>
                </c:pt>
                <c:pt idx="5">
                  <c:v>43070</c:v>
                </c:pt>
                <c:pt idx="6">
                  <c:v>43101</c:v>
                </c:pt>
                <c:pt idx="7">
                  <c:v>43132</c:v>
                </c:pt>
                <c:pt idx="8">
                  <c:v>43160</c:v>
                </c:pt>
                <c:pt idx="9">
                  <c:v>43191</c:v>
                </c:pt>
                <c:pt idx="10">
                  <c:v>43221</c:v>
                </c:pt>
                <c:pt idx="11">
                  <c:v>43252</c:v>
                </c:pt>
                <c:pt idx="12">
                  <c:v>43282</c:v>
                </c:pt>
                <c:pt idx="13">
                  <c:v>43313</c:v>
                </c:pt>
                <c:pt idx="14">
                  <c:v>43344</c:v>
                </c:pt>
                <c:pt idx="15">
                  <c:v>43374</c:v>
                </c:pt>
                <c:pt idx="16">
                  <c:v>43405</c:v>
                </c:pt>
                <c:pt idx="17">
                  <c:v>43435</c:v>
                </c:pt>
              </c:numCache>
            </c:numRef>
          </c:cat>
          <c:val>
            <c:numRef>
              <c:f>'4.Progress'!$B$3:$S$3</c:f>
              <c:numCache>
                <c:formatCode>0%</c:formatCode>
                <c:ptCount val="18"/>
                <c:pt idx="0">
                  <c:v>0</c:v>
                </c:pt>
                <c:pt idx="1">
                  <c:v>1.86934805441017E-2</c:v>
                </c:pt>
                <c:pt idx="2">
                  <c:v>0.03</c:v>
                </c:pt>
                <c:pt idx="3">
                  <c:v>0.05</c:v>
                </c:pt>
                <c:pt idx="4">
                  <c:v>8.5000000000000006E-2</c:v>
                </c:pt>
                <c:pt idx="5">
                  <c:v>0.125</c:v>
                </c:pt>
                <c:pt idx="6">
                  <c:v>0.15</c:v>
                </c:pt>
                <c:pt idx="7">
                  <c:v>0.17499999999999999</c:v>
                </c:pt>
                <c:pt idx="8">
                  <c:v>0.19999999999999998</c:v>
                </c:pt>
                <c:pt idx="9">
                  <c:v>0.22499999999999998</c:v>
                </c:pt>
                <c:pt idx="10">
                  <c:v>0.24999999999999997</c:v>
                </c:pt>
                <c:pt idx="11">
                  <c:v>0.27499999999999997</c:v>
                </c:pt>
                <c:pt idx="12">
                  <c:v>0.3</c:v>
                </c:pt>
                <c:pt idx="13">
                  <c:v>0.32500000000000001</c:v>
                </c:pt>
                <c:pt idx="14">
                  <c:v>0.35000000000000003</c:v>
                </c:pt>
                <c:pt idx="15">
                  <c:v>0.37500000000000006</c:v>
                </c:pt>
                <c:pt idx="16">
                  <c:v>0.40000000000000008</c:v>
                </c:pt>
                <c:pt idx="17">
                  <c:v>0.42499999999999999</c:v>
                </c:pt>
              </c:numCache>
            </c:numRef>
          </c:val>
          <c:smooth val="0"/>
          <c:extLst>
            <c:ext xmlns:c16="http://schemas.microsoft.com/office/drawing/2014/chart" uri="{C3380CC4-5D6E-409C-BE32-E72D297353CC}">
              <c16:uniqueId val="{00000000-4D8B-49AA-8D67-1800D3F8D375}"/>
            </c:ext>
          </c:extLst>
        </c:ser>
        <c:ser>
          <c:idx val="2"/>
          <c:order val="2"/>
          <c:tx>
            <c:strRef>
              <c:f>Data!#REF!</c:f>
              <c:strCache>
                <c:ptCount val="1"/>
                <c:pt idx="0">
                  <c:v>Actual </c:v>
                </c:pt>
              </c:strCache>
            </c:strRef>
          </c:tx>
          <c:spPr>
            <a:ln w="19050" cap="rnd" cmpd="sng" algn="ctr">
              <a:solidFill>
                <a:schemeClr val="tx2">
                  <a:lumMod val="60000"/>
                  <a:lumOff val="40000"/>
                </a:schemeClr>
              </a:solidFill>
              <a:round/>
            </a:ln>
            <a:effectLst/>
          </c:spPr>
          <c:marker>
            <c:symbol val="none"/>
          </c:marker>
          <c:dLbls>
            <c:delete val="1"/>
          </c:dLbls>
          <c:cat>
            <c:numRef>
              <c:f>'4.Progress'!$B$2:$S$2</c:f>
              <c:numCache>
                <c:formatCode>[$-409]mmm\-yy;@</c:formatCode>
                <c:ptCount val="18"/>
                <c:pt idx="0">
                  <c:v>42917</c:v>
                </c:pt>
                <c:pt idx="1">
                  <c:v>42948</c:v>
                </c:pt>
                <c:pt idx="2">
                  <c:v>42979</c:v>
                </c:pt>
                <c:pt idx="3">
                  <c:v>43009</c:v>
                </c:pt>
                <c:pt idx="4">
                  <c:v>43040</c:v>
                </c:pt>
                <c:pt idx="5">
                  <c:v>43070</c:v>
                </c:pt>
                <c:pt idx="6">
                  <c:v>43101</c:v>
                </c:pt>
                <c:pt idx="7">
                  <c:v>43132</c:v>
                </c:pt>
                <c:pt idx="8">
                  <c:v>43160</c:v>
                </c:pt>
                <c:pt idx="9">
                  <c:v>43191</c:v>
                </c:pt>
                <c:pt idx="10">
                  <c:v>43221</c:v>
                </c:pt>
                <c:pt idx="11">
                  <c:v>43252</c:v>
                </c:pt>
                <c:pt idx="12">
                  <c:v>43282</c:v>
                </c:pt>
                <c:pt idx="13">
                  <c:v>43313</c:v>
                </c:pt>
                <c:pt idx="14">
                  <c:v>43344</c:v>
                </c:pt>
                <c:pt idx="15">
                  <c:v>43374</c:v>
                </c:pt>
                <c:pt idx="16">
                  <c:v>43405</c:v>
                </c:pt>
                <c:pt idx="17">
                  <c:v>43435</c:v>
                </c:pt>
              </c:numCache>
            </c:numRef>
          </c:cat>
          <c:val>
            <c:numRef>
              <c:f>Data!#REF!</c:f>
              <c:numCache>
                <c:formatCode>0.0%</c:formatCode>
                <c:ptCount val="18"/>
                <c:pt idx="1">
                  <c:v>1.3307796547730061E-2</c:v>
                </c:pt>
                <c:pt idx="2">
                  <c:v>2.0287209675931603E-2</c:v>
                </c:pt>
                <c:pt idx="3">
                  <c:v>4.0590667563941051E-2</c:v>
                </c:pt>
              </c:numCache>
            </c:numRef>
          </c:val>
          <c:smooth val="0"/>
          <c:extLst>
            <c:ext xmlns:c16="http://schemas.microsoft.com/office/drawing/2014/chart" uri="{C3380CC4-5D6E-409C-BE32-E72D297353CC}">
              <c16:uniqueId val="{00000002-4D8B-49AA-8D67-1800D3F8D375}"/>
            </c:ext>
          </c:extLst>
        </c:ser>
        <c:ser>
          <c:idx val="3"/>
          <c:order val="3"/>
          <c:tx>
            <c:strRef>
              <c:f>'4.Progress'!$A$4</c:f>
              <c:strCache>
                <c:ptCount val="1"/>
                <c:pt idx="0">
                  <c:v>التنبؤ </c:v>
                </c:pt>
              </c:strCache>
            </c:strRef>
          </c:tx>
          <c:spPr>
            <a:ln w="19050" cap="rnd" cmpd="sng" algn="ctr">
              <a:solidFill>
                <a:srgbClr val="00B050"/>
              </a:solidFill>
              <a:prstDash val="dash"/>
              <a:round/>
            </a:ln>
            <a:effectLst/>
          </c:spPr>
          <c:marker>
            <c:symbol val="circle"/>
            <c:size val="10"/>
            <c:spPr>
              <a:noFill/>
              <a:ln w="15875">
                <a:noFill/>
              </a:ln>
              <a:effectLst/>
            </c:spPr>
          </c:marker>
          <c:dLbls>
            <c:delete val="1"/>
          </c:dLbls>
          <c:cat>
            <c:numRef>
              <c:f>'4.Progress'!$B$2:$S$2</c:f>
              <c:numCache>
                <c:formatCode>[$-409]mmm\-yy;@</c:formatCode>
                <c:ptCount val="18"/>
                <c:pt idx="0">
                  <c:v>42917</c:v>
                </c:pt>
                <c:pt idx="1">
                  <c:v>42948</c:v>
                </c:pt>
                <c:pt idx="2">
                  <c:v>42979</c:v>
                </c:pt>
                <c:pt idx="3">
                  <c:v>43009</c:v>
                </c:pt>
                <c:pt idx="4">
                  <c:v>43040</c:v>
                </c:pt>
                <c:pt idx="5">
                  <c:v>43070</c:v>
                </c:pt>
                <c:pt idx="6">
                  <c:v>43101</c:v>
                </c:pt>
                <c:pt idx="7">
                  <c:v>43132</c:v>
                </c:pt>
                <c:pt idx="8">
                  <c:v>43160</c:v>
                </c:pt>
                <c:pt idx="9">
                  <c:v>43191</c:v>
                </c:pt>
                <c:pt idx="10">
                  <c:v>43221</c:v>
                </c:pt>
                <c:pt idx="11">
                  <c:v>43252</c:v>
                </c:pt>
                <c:pt idx="12">
                  <c:v>43282</c:v>
                </c:pt>
                <c:pt idx="13">
                  <c:v>43313</c:v>
                </c:pt>
                <c:pt idx="14">
                  <c:v>43344</c:v>
                </c:pt>
                <c:pt idx="15">
                  <c:v>43374</c:v>
                </c:pt>
                <c:pt idx="16">
                  <c:v>43405</c:v>
                </c:pt>
                <c:pt idx="17">
                  <c:v>43435</c:v>
                </c:pt>
              </c:numCache>
            </c:numRef>
          </c:cat>
          <c:val>
            <c:numRef>
              <c:f>'4.Progress'!$B$4:$S$4</c:f>
              <c:numCache>
                <c:formatCode>0%</c:formatCode>
                <c:ptCount val="18"/>
                <c:pt idx="3">
                  <c:v>4.0590667563940995E-2</c:v>
                </c:pt>
                <c:pt idx="4">
                  <c:v>6.0894125451950415E-2</c:v>
                </c:pt>
                <c:pt idx="5">
                  <c:v>8.1197583339959828E-2</c:v>
                </c:pt>
                <c:pt idx="6">
                  <c:v>0.10150104122796924</c:v>
                </c:pt>
                <c:pt idx="7">
                  <c:v>0.12180449911597865</c:v>
                </c:pt>
                <c:pt idx="8">
                  <c:v>0.14210795700398807</c:v>
                </c:pt>
                <c:pt idx="9">
                  <c:v>0.16241141489199748</c:v>
                </c:pt>
                <c:pt idx="10">
                  <c:v>0.19</c:v>
                </c:pt>
                <c:pt idx="11">
                  <c:v>0.22</c:v>
                </c:pt>
                <c:pt idx="12">
                  <c:v>0.25</c:v>
                </c:pt>
                <c:pt idx="13">
                  <c:v>0.28000000000000003</c:v>
                </c:pt>
                <c:pt idx="14">
                  <c:v>0.32</c:v>
                </c:pt>
                <c:pt idx="15">
                  <c:v>0.35</c:v>
                </c:pt>
                <c:pt idx="16">
                  <c:v>0.38</c:v>
                </c:pt>
                <c:pt idx="17">
                  <c:v>0.41</c:v>
                </c:pt>
              </c:numCache>
            </c:numRef>
          </c:val>
          <c:smooth val="0"/>
          <c:extLst>
            <c:ext xmlns:c16="http://schemas.microsoft.com/office/drawing/2014/chart" uri="{C3380CC4-5D6E-409C-BE32-E72D297353CC}">
              <c16:uniqueId val="{00000003-4D8B-49AA-8D67-1800D3F8D375}"/>
            </c:ext>
          </c:extLst>
        </c:ser>
        <c:dLbls>
          <c:showLegendKey val="0"/>
          <c:showVal val="1"/>
          <c:showCatName val="0"/>
          <c:showSerName val="0"/>
          <c:showPercent val="0"/>
          <c:showBubbleSize val="0"/>
        </c:dLbls>
        <c:smooth val="0"/>
        <c:axId val="42325120"/>
        <c:axId val="42327040"/>
        <c:extLst>
          <c:ext xmlns:c15="http://schemas.microsoft.com/office/drawing/2012/chart" uri="{02D57815-91ED-43cb-92C2-25804820EDAC}">
            <c15:filteredLineSeries>
              <c15:ser>
                <c:idx val="1"/>
                <c:order val="1"/>
                <c:tx>
                  <c:strRef>
                    <c:extLst>
                      <c:ext uri="{02D57815-91ED-43cb-92C2-25804820EDAC}">
                        <c15:formulaRef>
                          <c15:sqref>'4.Progress'!$A$5</c15:sqref>
                        </c15:formulaRef>
                      </c:ext>
                    </c:extLst>
                    <c:strCache>
                      <c:ptCount val="1"/>
                      <c:pt idx="0">
                        <c:v>الفعلي</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'4.Progress'!$B$2:$S$2</c15:sqref>
                        </c15:formulaRef>
                      </c:ext>
                    </c:extLst>
                    <c:numCache>
                      <c:formatCode>[$-409]mmm\-yy;@</c:formatCode>
                      <c:ptCount val="18"/>
                      <c:pt idx="0">
                        <c:v>42917</c:v>
                      </c:pt>
                      <c:pt idx="1">
                        <c:v>42948</c:v>
                      </c:pt>
                      <c:pt idx="2">
                        <c:v>42979</c:v>
                      </c:pt>
                      <c:pt idx="3">
                        <c:v>43009</c:v>
                      </c:pt>
                      <c:pt idx="4">
                        <c:v>43040</c:v>
                      </c:pt>
                      <c:pt idx="5">
                        <c:v>43070</c:v>
                      </c:pt>
                      <c:pt idx="6">
                        <c:v>43101</c:v>
                      </c:pt>
                      <c:pt idx="7">
                        <c:v>43132</c:v>
                      </c:pt>
                      <c:pt idx="8">
                        <c:v>43160</c:v>
                      </c:pt>
                      <c:pt idx="9">
                        <c:v>43191</c:v>
                      </c:pt>
                      <c:pt idx="10">
                        <c:v>43221</c:v>
                      </c:pt>
                      <c:pt idx="11">
                        <c:v>43252</c:v>
                      </c:pt>
                      <c:pt idx="12">
                        <c:v>43282</c:v>
                      </c:pt>
                      <c:pt idx="13">
                        <c:v>43313</c:v>
                      </c:pt>
                      <c:pt idx="14">
                        <c:v>43344</c:v>
                      </c:pt>
                      <c:pt idx="15">
                        <c:v>43374</c:v>
                      </c:pt>
                      <c:pt idx="16">
                        <c:v>43405</c:v>
                      </c:pt>
                      <c:pt idx="17">
                        <c:v>43435</c:v>
                      </c:pt>
                    </c:numCache>
                  </c:numRef>
                </c:cat>
                <c:val>
                  <c:numRef>
                    <c:extLst>
                      <c:ext uri="{02D57815-91ED-43cb-92C2-25804820EDAC}">
                        <c15:formulaRef>
                          <c15:sqref>'4.Progress'!$B$5:$S$5</c15:sqref>
                        </c15:formulaRef>
                      </c:ext>
                    </c:extLst>
                    <c:numCache>
                      <c:formatCode>0%</c:formatCode>
                      <c:ptCount val="18"/>
                      <c:pt idx="0">
                        <c:v>0</c:v>
                      </c:pt>
                      <c:pt idx="1">
                        <c:v>1.3307796547730054E-2</c:v>
                      </c:pt>
                      <c:pt idx="2">
                        <c:v>2.0287209675931575E-2</c:v>
                      </c:pt>
                      <c:pt idx="3">
                        <c:v>4.0590667563940995E-2</c:v>
                      </c:pt>
                    </c:numCache>
                  </c:numRef>
                </c:val>
                <c:smooth val="0"/>
                <c:extLst>
                  <c:ext xmlns:c16="http://schemas.microsoft.com/office/drawing/2014/chart" uri="{C3380CC4-5D6E-409C-BE32-E72D297353CC}">
                    <c16:uniqueId val="{00000001-4D8B-49AA-8D67-1800D3F8D375}"/>
                  </c:ext>
                </c:extLst>
              </c15:ser>
            </c15:filteredLineSeries>
          </c:ext>
        </c:extLst>
      </c:lineChart>
      <c:catAx>
        <c:axId val="42325120"/>
        <c:scaling>
          <c:orientation val="minMax"/>
        </c:scaling>
        <c:delete val="0"/>
        <c:axPos val="t"/>
        <c:numFmt formatCode="[$-409]mmm\-yy;@" sourceLinked="1"/>
        <c:majorTickMark val="none"/>
        <c:minorTickMark val="none"/>
        <c:tickLblPos val="low"/>
        <c:spPr>
          <a:noFill/>
          <a:ln w="9525" cap="flat" cmpd="sng" algn="ctr">
            <a:solidFill>
              <a:schemeClr val="dk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n-US"/>
          </a:p>
        </c:txPr>
        <c:crossAx val="42327040"/>
        <c:crosses val="max"/>
        <c:auto val="0"/>
        <c:lblAlgn val="ctr"/>
        <c:lblOffset val="100"/>
        <c:noMultiLvlLbl val="0"/>
      </c:catAx>
      <c:valAx>
        <c:axId val="42327040"/>
        <c:scaling>
          <c:orientation val="minMax"/>
        </c:scaling>
        <c:delete val="0"/>
        <c:axPos val="l"/>
        <c:numFmt formatCode="0%" sourceLinked="1"/>
        <c:majorTickMark val="out"/>
        <c:minorTickMark val="none"/>
        <c:tickLblPos val="high"/>
        <c:spPr>
          <a:noFill/>
          <a:ln>
            <a:noFill/>
          </a:ln>
          <a:effectLst/>
        </c:spPr>
        <c:txPr>
          <a:bodyPr rot="-60000000" spcFirstLastPara="1" vertOverflow="ellipsis" vert="horz" wrap="square" anchor="ctr" anchorCtr="1"/>
          <a:lstStyle/>
          <a:p>
            <a:pPr>
              <a:defRPr sz="600" b="0" i="0" u="none" strike="noStrike" kern="1200" baseline="0">
                <a:solidFill>
                  <a:schemeClr val="dk1">
                    <a:lumMod val="65000"/>
                    <a:lumOff val="35000"/>
                  </a:schemeClr>
                </a:solidFill>
                <a:latin typeface="+mn-lt"/>
                <a:ea typeface="+mn-ea"/>
                <a:cs typeface="+mn-cs"/>
              </a:defRPr>
            </a:pPr>
            <a:endParaRPr lang="en-US"/>
          </a:p>
        </c:txPr>
        <c:crossAx val="42325120"/>
        <c:crosses val="autoZero"/>
        <c:crossBetween val="between"/>
      </c:valAx>
      <c:dTable>
        <c:showHorzBorder val="1"/>
        <c:showVertBorder val="1"/>
        <c:showOutline val="1"/>
        <c:showKeys val="1"/>
        <c:spPr>
          <a:noFill/>
          <a:ln w="9525">
            <a:solidFill>
              <a:schemeClr val="dk1">
                <a:lumMod val="15000"/>
                <a:lumOff val="85000"/>
              </a:schemeClr>
            </a:solidFill>
          </a:ln>
          <a:effectLst/>
        </c:spPr>
        <c:txPr>
          <a:bodyPr rot="0" spcFirstLastPara="1" vertOverflow="ellipsis" vert="horz" wrap="square" anchor="ctr" anchorCtr="1"/>
          <a:lstStyle/>
          <a:p>
            <a:pPr rtl="0">
              <a:defRPr sz="600" b="0" i="0" u="none" strike="noStrike" kern="1200" baseline="0">
                <a:solidFill>
                  <a:schemeClr val="dk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cap="all" baseline="0">
                <a:solidFill>
                  <a:schemeClr val="tx1">
                    <a:lumMod val="65000"/>
                    <a:lumOff val="35000"/>
                  </a:schemeClr>
                </a:solidFill>
                <a:latin typeface="+mn-lt"/>
                <a:ea typeface="+mn-ea"/>
                <a:cs typeface="+mn-cs"/>
              </a:defRPr>
            </a:pPr>
            <a:r>
              <a:rPr lang="en-US" sz="800"/>
              <a:t>DESIGN TQ's</a:t>
            </a:r>
          </a:p>
        </c:rich>
      </c:tx>
      <c:layout>
        <c:manualLayout>
          <c:xMode val="edge"/>
          <c:yMode val="edge"/>
          <c:x val="0.61304127893104343"/>
          <c:y val="1.8605083438894105E-3"/>
        </c:manualLayout>
      </c:layout>
      <c:overlay val="0"/>
      <c:spPr>
        <a:noFill/>
        <a:ln>
          <a:noFill/>
        </a:ln>
        <a:effectLst/>
      </c:spPr>
    </c:title>
    <c:autoTitleDeleted val="0"/>
    <c:plotArea>
      <c:layout>
        <c:manualLayout>
          <c:layoutTarget val="inner"/>
          <c:xMode val="edge"/>
          <c:yMode val="edge"/>
          <c:x val="6.9260510813971804E-2"/>
          <c:y val="0.11748046087081888"/>
          <c:w val="0.5698836413415469"/>
          <c:h val="0.87412059038657786"/>
        </c:manualLayout>
      </c:layout>
      <c:pieChart>
        <c:varyColors val="1"/>
        <c:ser>
          <c:idx val="0"/>
          <c:order val="0"/>
          <c:explosion val="10"/>
          <c:dPt>
            <c:idx val="0"/>
            <c:bubble3D val="0"/>
            <c:explosion val="22"/>
            <c:spPr>
              <a:solidFill>
                <a:srgbClr val="0697BF"/>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9456-4D80-9761-013566E99E1B}"/>
              </c:ext>
            </c:extLst>
          </c:dPt>
          <c:dPt>
            <c:idx val="1"/>
            <c:bubble3D val="0"/>
            <c:spPr>
              <a:solidFill>
                <a:srgbClr val="F7964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9456-4D80-9761-013566E99E1B}"/>
              </c:ext>
            </c:extLst>
          </c:dPt>
          <c:dLbls>
            <c:dLbl>
              <c:idx val="0"/>
              <c:layout>
                <c:manualLayout>
                  <c:x val="9.1344436040333557E-2"/>
                  <c:y val="-1.0804055797546721E-16"/>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chemeClr val="accent1"/>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manualLayout>
                      <c:w val="0.37463005155380669"/>
                      <c:h val="0.36302046839255137"/>
                    </c:manualLayout>
                  </c15:layout>
                </c:ext>
                <c:ext xmlns:c16="http://schemas.microsoft.com/office/drawing/2014/chart" uri="{C3380CC4-5D6E-409C-BE32-E72D297353CC}">
                  <c16:uniqueId val="{00000001-9456-4D80-9761-013566E99E1B}"/>
                </c:ext>
              </c:extLst>
            </c:dLbl>
            <c:dLbl>
              <c:idx val="1"/>
              <c:layout>
                <c:manualLayout>
                  <c:x val="5.5492909590222428E-3"/>
                  <c:y val="-0.12924692361144319"/>
                </c:manualLayout>
              </c:layout>
              <c:tx>
                <c:rich>
                  <a:bodyPr rot="0" spcFirstLastPara="1" vertOverflow="ellipsis" vert="horz" wrap="square" lIns="38100" tIns="19050" rIns="38100" bIns="19050" anchor="ctr" anchorCtr="1">
                    <a:noAutofit/>
                  </a:bodyPr>
                  <a:lstStyle/>
                  <a:p>
                    <a:pPr>
                      <a:defRPr sz="700" b="1" i="0" u="none" strike="noStrike" kern="1200" spc="0" baseline="0">
                        <a:solidFill>
                          <a:schemeClr val="accent1"/>
                        </a:solidFill>
                        <a:latin typeface="+mn-lt"/>
                        <a:ea typeface="+mn-ea"/>
                        <a:cs typeface="+mn-cs"/>
                      </a:defRPr>
                    </a:pPr>
                    <a:fld id="{0EBEE3C9-7FFA-4E97-B925-79F4325283A2}" type="CATEGORYNAME">
                      <a:rPr lang="ar-SA">
                        <a:solidFill>
                          <a:srgbClr val="F79646"/>
                        </a:solidFill>
                      </a:rPr>
                      <a:pPr>
                        <a:defRPr sz="700" b="1" i="0" u="none" strike="noStrike" kern="1200" spc="0" baseline="0">
                          <a:solidFill>
                            <a:schemeClr val="accent1"/>
                          </a:solidFill>
                          <a:latin typeface="+mn-lt"/>
                          <a:ea typeface="+mn-ea"/>
                          <a:cs typeface="+mn-cs"/>
                        </a:defRPr>
                      </a:pPr>
                      <a:t>[CATEGORY NAME]</a:t>
                    </a:fld>
                    <a:r>
                      <a:rPr lang="ar-SA" baseline="0">
                        <a:solidFill>
                          <a:srgbClr val="F79646"/>
                        </a:solidFill>
                      </a:rPr>
                      <a:t>, </a:t>
                    </a:r>
                    <a:fld id="{EB069769-CD38-4EB4-A363-752655317976}" type="VALUE">
                      <a:rPr lang="ar-SA" baseline="0">
                        <a:solidFill>
                          <a:srgbClr val="F79646"/>
                        </a:solidFill>
                      </a:rPr>
                      <a:pPr>
                        <a:defRPr sz="700" b="1" i="0" u="none" strike="noStrike" kern="1200" spc="0" baseline="0">
                          <a:solidFill>
                            <a:schemeClr val="accent1"/>
                          </a:solidFill>
                          <a:latin typeface="+mn-lt"/>
                          <a:ea typeface="+mn-ea"/>
                          <a:cs typeface="+mn-cs"/>
                        </a:defRPr>
                      </a:pPr>
                      <a:t>[VALUE]</a:t>
                    </a:fld>
                    <a:endParaRPr lang="ar-SA" baseline="0">
                      <a:solidFill>
                        <a:srgbClr val="F79646"/>
                      </a:solidFill>
                    </a:endParaRPr>
                  </a:p>
                </c:rich>
              </c:tx>
              <c:spPr>
                <a:noFill/>
                <a:ln>
                  <a:noFill/>
                </a:ln>
                <a:effectLst/>
              </c:spPr>
              <c:dLblPos val="bestFit"/>
              <c:showLegendKey val="0"/>
              <c:showVal val="1"/>
              <c:showCatName val="1"/>
              <c:showSerName val="0"/>
              <c:showPercent val="0"/>
              <c:showBubbleSize val="0"/>
              <c:extLst>
                <c:ext xmlns:c15="http://schemas.microsoft.com/office/drawing/2012/chart" uri="{CE6537A1-D6FC-4f65-9D91-7224C49458BB}">
                  <c15:layout>
                    <c:manualLayout>
                      <c:w val="0.66682274354519633"/>
                      <c:h val="0.22364710597041815"/>
                    </c:manualLayout>
                  </c15:layout>
                  <c15:dlblFieldTable/>
                  <c15:showDataLabelsRange val="0"/>
                </c:ext>
                <c:ext xmlns:c16="http://schemas.microsoft.com/office/drawing/2014/chart" uri="{C3380CC4-5D6E-409C-BE32-E72D297353CC}">
                  <c16:uniqueId val="{00000003-9456-4D80-9761-013566E99E1B}"/>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('2.QA-QC'!$A$6,'2.QA-QC'!$A$9)</c:f>
              <c:strCache>
                <c:ptCount val="2"/>
                <c:pt idx="0">
                  <c:v>الاستعلامات الفنية المكتملة</c:v>
                </c:pt>
                <c:pt idx="1">
                  <c:v>الخاص بالاستعلامات الفنية المفتوحة</c:v>
                </c:pt>
              </c:strCache>
            </c:strRef>
          </c:cat>
          <c:val>
            <c:numRef>
              <c:f>('2.QA-QC'!$B$6,'2.QA-QC'!$B$9)</c:f>
              <c:numCache>
                <c:formatCode>General</c:formatCode>
                <c:ptCount val="2"/>
                <c:pt idx="0">
                  <c:v>11</c:v>
                </c:pt>
                <c:pt idx="1">
                  <c:v>5</c:v>
                </c:pt>
              </c:numCache>
            </c:numRef>
          </c:val>
          <c:extLst>
            <c:ext xmlns:c16="http://schemas.microsoft.com/office/drawing/2014/chart" uri="{C3380CC4-5D6E-409C-BE32-E72D297353CC}">
              <c16:uniqueId val="{00000004-9456-4D80-9761-013566E99E1B}"/>
            </c:ext>
          </c:extLst>
        </c:ser>
        <c:dLbls>
          <c:showLegendKey val="0"/>
          <c:showVal val="0"/>
          <c:showCatName val="1"/>
          <c:showSerName val="0"/>
          <c:showPercent val="0"/>
          <c:showBubbleSize val="0"/>
          <c:showLeaderLines val="1"/>
        </c:dLbls>
        <c:firstSliceAng val="0"/>
      </c:pieChart>
      <c:spPr>
        <a:noFill/>
        <a:ln>
          <a:noFill/>
        </a:ln>
        <a:effectLst/>
      </c:spPr>
    </c:plotArea>
    <c:plotVisOnly val="1"/>
    <c:dispBlanksAs val="zero"/>
    <c:showDLblsOverMax val="0"/>
  </c:chart>
  <c:spPr>
    <a:noFill/>
    <a:ln w="9525" cap="flat" cmpd="sng" algn="ctr">
      <a:noFill/>
      <a:round/>
    </a:ln>
    <a:effectLst/>
  </c:spPr>
  <c:txPr>
    <a:bodyPr/>
    <a:lstStyle/>
    <a:p>
      <a:pPr>
        <a:defRPr/>
      </a:pPr>
      <a:endParaRPr lang="en-US"/>
    </a:p>
  </c:txPr>
  <c:printSettings>
    <c:headerFooter/>
    <c:pageMargins b="0.75000000000000089" l="0.70000000000000062" r="0.70000000000000062" t="0.75000000000000089"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cap="all" baseline="0">
                <a:solidFill>
                  <a:schemeClr val="tx1">
                    <a:lumMod val="65000"/>
                    <a:lumOff val="35000"/>
                  </a:schemeClr>
                </a:solidFill>
                <a:latin typeface="+mn-lt"/>
                <a:ea typeface="+mn-ea"/>
                <a:cs typeface="+mn-cs"/>
              </a:defRPr>
            </a:pPr>
            <a:r>
              <a:rPr lang="en-US" sz="900"/>
              <a:t>OTHER TQ's</a:t>
            </a:r>
          </a:p>
        </c:rich>
      </c:tx>
      <c:layout>
        <c:manualLayout>
          <c:xMode val="edge"/>
          <c:yMode val="edge"/>
          <c:x val="0.68954403665253305"/>
          <c:y val="7.6361593578980393E-3"/>
        </c:manualLayout>
      </c:layout>
      <c:overlay val="0"/>
      <c:spPr>
        <a:noFill/>
        <a:ln>
          <a:noFill/>
        </a:ln>
        <a:effectLst/>
      </c:spPr>
    </c:title>
    <c:autoTitleDeleted val="0"/>
    <c:plotArea>
      <c:layout>
        <c:manualLayout>
          <c:layoutTarget val="inner"/>
          <c:xMode val="edge"/>
          <c:yMode val="edge"/>
          <c:x val="6.9260510813971804E-2"/>
          <c:y val="0.11748046087081888"/>
          <c:w val="0.5698836413415469"/>
          <c:h val="0.87412059038657786"/>
        </c:manualLayout>
      </c:layout>
      <c:pieChart>
        <c:varyColors val="1"/>
        <c:ser>
          <c:idx val="0"/>
          <c:order val="0"/>
          <c:explosion val="10"/>
          <c:dPt>
            <c:idx val="0"/>
            <c:bubble3D val="0"/>
            <c:explosion val="22"/>
            <c:spPr>
              <a:solidFill>
                <a:srgbClr val="0697BF"/>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A2D8-4C76-9AA9-81BCBCB221E1}"/>
              </c:ext>
            </c:extLst>
          </c:dPt>
          <c:dPt>
            <c:idx val="1"/>
            <c:bubble3D val="0"/>
            <c:spPr>
              <a:solidFill>
                <a:srgbClr val="F7964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A2D8-4C76-9AA9-81BCBCB221E1}"/>
              </c:ext>
            </c:extLst>
          </c:dPt>
          <c:dLbls>
            <c:dLbl>
              <c:idx val="0"/>
              <c:layout>
                <c:manualLayout>
                  <c:x val="9.1344436040333557E-2"/>
                  <c:y val="-1.0804055797546721E-16"/>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chemeClr val="accent1"/>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manualLayout>
                      <c:w val="0.37463005155380669"/>
                      <c:h val="0.36302046839255137"/>
                    </c:manualLayout>
                  </c15:layout>
                </c:ext>
                <c:ext xmlns:c16="http://schemas.microsoft.com/office/drawing/2014/chart" uri="{C3380CC4-5D6E-409C-BE32-E72D297353CC}">
                  <c16:uniqueId val="{00000001-A2D8-4C76-9AA9-81BCBCB221E1}"/>
                </c:ext>
              </c:extLst>
            </c:dLbl>
            <c:dLbl>
              <c:idx val="1"/>
              <c:layout>
                <c:manualLayout>
                  <c:x val="5.7548531183200004E-2"/>
                  <c:y val="-7.5229821747794606E-2"/>
                </c:manualLayout>
              </c:layout>
              <c:tx>
                <c:rich>
                  <a:bodyPr rot="0" spcFirstLastPara="1" vertOverflow="ellipsis" vert="horz" wrap="square" lIns="38100" tIns="19050" rIns="38100" bIns="19050" anchor="ctr" anchorCtr="1">
                    <a:noAutofit/>
                  </a:bodyPr>
                  <a:lstStyle/>
                  <a:p>
                    <a:pPr>
                      <a:defRPr sz="700" b="1" i="0" u="none" strike="noStrike" kern="1200" spc="0" baseline="0">
                        <a:solidFill>
                          <a:schemeClr val="accent1"/>
                        </a:solidFill>
                        <a:latin typeface="+mn-lt"/>
                        <a:ea typeface="+mn-ea"/>
                        <a:cs typeface="+mn-cs"/>
                      </a:defRPr>
                    </a:pPr>
                    <a:fld id="{6658C183-2B1B-4DA2-A3B1-D7020FF5788F}" type="CATEGORYNAME">
                      <a:rPr lang="ar-SA">
                        <a:solidFill>
                          <a:srgbClr val="F79646"/>
                        </a:solidFill>
                      </a:rPr>
                      <a:pPr>
                        <a:defRPr sz="700" b="1" i="0" u="none" strike="noStrike" kern="1200" spc="0" baseline="0">
                          <a:solidFill>
                            <a:schemeClr val="accent1"/>
                          </a:solidFill>
                          <a:latin typeface="+mn-lt"/>
                          <a:ea typeface="+mn-ea"/>
                          <a:cs typeface="+mn-cs"/>
                        </a:defRPr>
                      </a:pPr>
                      <a:t>[CATEGORY NAME]</a:t>
                    </a:fld>
                    <a:r>
                      <a:rPr lang="ar-SA" baseline="0">
                        <a:solidFill>
                          <a:srgbClr val="F79646"/>
                        </a:solidFill>
                      </a:rPr>
                      <a:t>, </a:t>
                    </a:r>
                    <a:fld id="{81A2177F-4035-4F12-8C61-FB60C17B7A9E}" type="VALUE">
                      <a:rPr lang="ar-SA" baseline="0">
                        <a:solidFill>
                          <a:srgbClr val="F79646"/>
                        </a:solidFill>
                      </a:rPr>
                      <a:pPr>
                        <a:defRPr sz="700" b="1" i="0" u="none" strike="noStrike" kern="1200" spc="0" baseline="0">
                          <a:solidFill>
                            <a:schemeClr val="accent1"/>
                          </a:solidFill>
                          <a:latin typeface="+mn-lt"/>
                          <a:ea typeface="+mn-ea"/>
                          <a:cs typeface="+mn-cs"/>
                        </a:defRPr>
                      </a:pPr>
                      <a:t>[VALUE]</a:t>
                    </a:fld>
                    <a:endParaRPr lang="ar-SA" baseline="0">
                      <a:solidFill>
                        <a:srgbClr val="F79646"/>
                      </a:solidFill>
                    </a:endParaRPr>
                  </a:p>
                </c:rich>
              </c:tx>
              <c:spPr>
                <a:noFill/>
                <a:ln>
                  <a:noFill/>
                </a:ln>
                <a:effectLst/>
              </c:spPr>
              <c:dLblPos val="bestFit"/>
              <c:showLegendKey val="0"/>
              <c:showVal val="1"/>
              <c:showCatName val="1"/>
              <c:showSerName val="0"/>
              <c:showPercent val="0"/>
              <c:showBubbleSize val="0"/>
              <c:extLst>
                <c:ext xmlns:c15="http://schemas.microsoft.com/office/drawing/2012/chart" uri="{CE6537A1-D6FC-4f65-9D91-7224C49458BB}">
                  <c15:layout>
                    <c:manualLayout>
                      <c:w val="0.48344802624557426"/>
                      <c:h val="0.22364653856326822"/>
                    </c:manualLayout>
                  </c15:layout>
                  <c15:dlblFieldTable/>
                  <c15:showDataLabelsRange val="0"/>
                </c:ext>
                <c:ext xmlns:c16="http://schemas.microsoft.com/office/drawing/2014/chart" uri="{C3380CC4-5D6E-409C-BE32-E72D297353CC}">
                  <c16:uniqueId val="{00000003-A2D8-4C76-9AA9-81BCBCB221E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('2.QA-QC'!$D$6,'2.QA-QC'!$D$9)</c:f>
              <c:strCache>
                <c:ptCount val="2"/>
                <c:pt idx="0">
                  <c:v>الاستعلامات الفنية المكتملة</c:v>
                </c:pt>
                <c:pt idx="1">
                  <c:v>الخاص بالاستعلامات الفنية المفتوحة</c:v>
                </c:pt>
              </c:strCache>
            </c:strRef>
          </c:cat>
          <c:val>
            <c:numRef>
              <c:f>('2.QA-QC'!$E$6,'2.QA-QC'!$E$9)</c:f>
              <c:numCache>
                <c:formatCode>General</c:formatCode>
                <c:ptCount val="2"/>
                <c:pt idx="0">
                  <c:v>20</c:v>
                </c:pt>
                <c:pt idx="1">
                  <c:v>7</c:v>
                </c:pt>
              </c:numCache>
            </c:numRef>
          </c:val>
          <c:extLst>
            <c:ext xmlns:c16="http://schemas.microsoft.com/office/drawing/2014/chart" uri="{C3380CC4-5D6E-409C-BE32-E72D297353CC}">
              <c16:uniqueId val="{00000004-A2D8-4C76-9AA9-81BCBCB221E1}"/>
            </c:ext>
          </c:extLst>
        </c:ser>
        <c:dLbls>
          <c:showLegendKey val="0"/>
          <c:showVal val="0"/>
          <c:showCatName val="1"/>
          <c:showSerName val="0"/>
          <c:showPercent val="0"/>
          <c:showBubbleSize val="0"/>
          <c:showLeaderLines val="1"/>
        </c:dLbls>
        <c:firstSliceAng val="0"/>
      </c:pieChart>
      <c:spPr>
        <a:noFill/>
        <a:ln>
          <a:noFill/>
        </a:ln>
        <a:effectLst/>
      </c:spPr>
    </c:plotArea>
    <c:plotVisOnly val="1"/>
    <c:dispBlanksAs val="zero"/>
    <c:showDLblsOverMax val="0"/>
  </c:chart>
  <c:spPr>
    <a:noFill/>
    <a:ln w="9525" cap="flat" cmpd="sng" algn="ctr">
      <a:noFill/>
      <a:round/>
    </a:ln>
    <a:effectLst/>
  </c:spPr>
  <c:txPr>
    <a:bodyPr/>
    <a:lstStyle/>
    <a:p>
      <a:pPr>
        <a:defRPr/>
      </a:pPr>
      <a:endParaRPr lang="en-US"/>
    </a:p>
  </c:txPr>
  <c:printSettings>
    <c:headerFooter/>
    <c:pageMargins b="0.75000000000000089" l="0.70000000000000062" r="0.70000000000000062" t="0.75000000000000089"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800" b="1" i="0" u="none" strike="noStrike" kern="1200" baseline="0">
                <a:solidFill>
                  <a:schemeClr val="accent1"/>
                </a:solidFill>
                <a:latin typeface="+mn-lt"/>
                <a:ea typeface="+mn-ea"/>
                <a:cs typeface="+mn-cs"/>
              </a:defRPr>
            </a:pPr>
            <a:r>
              <a:rPr lang="en-US" sz="800"/>
              <a:t>Craft Headcount and Job</a:t>
            </a:r>
            <a:r>
              <a:rPr lang="en-US" sz="800" baseline="0"/>
              <a:t> Hours</a:t>
            </a:r>
            <a:endParaRPr lang="en-US" sz="800"/>
          </a:p>
        </c:rich>
      </c:tx>
      <c:layout>
        <c:manualLayout>
          <c:xMode val="edge"/>
          <c:yMode val="edge"/>
          <c:x val="0.47347311714273832"/>
          <c:y val="1.7074941514964102E-2"/>
        </c:manualLayout>
      </c:layout>
      <c:overlay val="0"/>
      <c:spPr>
        <a:noFill/>
        <a:ln>
          <a:noFill/>
        </a:ln>
        <a:effectLst/>
      </c:spPr>
    </c:title>
    <c:autoTitleDeleted val="0"/>
    <c:plotArea>
      <c:layout>
        <c:manualLayout>
          <c:layoutTarget val="inner"/>
          <c:xMode val="edge"/>
          <c:yMode val="edge"/>
          <c:x val="6.5401169000265755E-2"/>
          <c:y val="0.11823030107469062"/>
          <c:w val="0.84656411867843162"/>
          <c:h val="0.73085309743350024"/>
        </c:manualLayout>
      </c:layout>
      <c:barChart>
        <c:barDir val="col"/>
        <c:grouping val="clustered"/>
        <c:varyColors val="0"/>
        <c:ser>
          <c:idx val="0"/>
          <c:order val="0"/>
          <c:tx>
            <c:strRef>
              <c:f>'6.Resources'!$B$3</c:f>
              <c:strCache>
                <c:ptCount val="1"/>
                <c:pt idx="0">
                  <c:v>إحصاء العمالة المخطط</c:v>
                </c:pt>
              </c:strCache>
            </c:strRef>
          </c:tx>
          <c:spPr>
            <a:solidFill>
              <a:schemeClr val="tx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'6.Resources'!$C$8:$Z$8</c:f>
              <c:numCache>
                <c:formatCode>[$-409]mmm\-yy;@</c:formatCode>
                <c:ptCount val="24"/>
                <c:pt idx="0">
                  <c:v>42522</c:v>
                </c:pt>
                <c:pt idx="1">
                  <c:v>42552</c:v>
                </c:pt>
                <c:pt idx="2">
                  <c:v>42583</c:v>
                </c:pt>
                <c:pt idx="3">
                  <c:v>42614</c:v>
                </c:pt>
                <c:pt idx="4">
                  <c:v>42644</c:v>
                </c:pt>
                <c:pt idx="5">
                  <c:v>42675</c:v>
                </c:pt>
                <c:pt idx="6">
                  <c:v>42705</c:v>
                </c:pt>
                <c:pt idx="7">
                  <c:v>42736</c:v>
                </c:pt>
                <c:pt idx="8">
                  <c:v>42767</c:v>
                </c:pt>
                <c:pt idx="9">
                  <c:v>42795</c:v>
                </c:pt>
                <c:pt idx="10">
                  <c:v>42826</c:v>
                </c:pt>
                <c:pt idx="11">
                  <c:v>42856</c:v>
                </c:pt>
                <c:pt idx="12">
                  <c:v>42887</c:v>
                </c:pt>
                <c:pt idx="13">
                  <c:v>42917</c:v>
                </c:pt>
                <c:pt idx="14">
                  <c:v>42948</c:v>
                </c:pt>
                <c:pt idx="15">
                  <c:v>42979</c:v>
                </c:pt>
                <c:pt idx="16">
                  <c:v>43009</c:v>
                </c:pt>
                <c:pt idx="17">
                  <c:v>43040</c:v>
                </c:pt>
                <c:pt idx="18">
                  <c:v>43070</c:v>
                </c:pt>
                <c:pt idx="19">
                  <c:v>43101</c:v>
                </c:pt>
                <c:pt idx="20">
                  <c:v>43132</c:v>
                </c:pt>
                <c:pt idx="21">
                  <c:v>43160</c:v>
                </c:pt>
                <c:pt idx="22">
                  <c:v>43191</c:v>
                </c:pt>
                <c:pt idx="23">
                  <c:v>43221</c:v>
                </c:pt>
              </c:numCache>
            </c:numRef>
          </c:cat>
          <c:val>
            <c:numRef>
              <c:f>'6.Resources'!$C$3:$Z$3</c:f>
              <c:numCache>
                <c:formatCode>General</c:formatCode>
                <c:ptCount val="24"/>
                <c:pt idx="0">
                  <c:v>5</c:v>
                </c:pt>
                <c:pt idx="1">
                  <c:v>5</c:v>
                </c:pt>
                <c:pt idx="2">
                  <c:v>8</c:v>
                </c:pt>
                <c:pt idx="3">
                  <c:v>8</c:v>
                </c:pt>
                <c:pt idx="4">
                  <c:v>10</c:v>
                </c:pt>
                <c:pt idx="5">
                  <c:v>15</c:v>
                </c:pt>
                <c:pt idx="6">
                  <c:v>20</c:v>
                </c:pt>
                <c:pt idx="7">
                  <c:v>20</c:v>
                </c:pt>
                <c:pt idx="8">
                  <c:v>25</c:v>
                </c:pt>
                <c:pt idx="9">
                  <c:v>30</c:v>
                </c:pt>
                <c:pt idx="10">
                  <c:v>35</c:v>
                </c:pt>
                <c:pt idx="11">
                  <c:v>35</c:v>
                </c:pt>
                <c:pt idx="12">
                  <c:v>40</c:v>
                </c:pt>
                <c:pt idx="13">
                  <c:v>45</c:v>
                </c:pt>
                <c:pt idx="14">
                  <c:v>45</c:v>
                </c:pt>
                <c:pt idx="15">
                  <c:v>50</c:v>
                </c:pt>
                <c:pt idx="16">
                  <c:v>50</c:v>
                </c:pt>
                <c:pt idx="17">
                  <c:v>50</c:v>
                </c:pt>
                <c:pt idx="18">
                  <c:v>50</c:v>
                </c:pt>
                <c:pt idx="19">
                  <c:v>50</c:v>
                </c:pt>
                <c:pt idx="20">
                  <c:v>50</c:v>
                </c:pt>
                <c:pt idx="21">
                  <c:v>40</c:v>
                </c:pt>
                <c:pt idx="22">
                  <c:v>30</c:v>
                </c:pt>
                <c:pt idx="23">
                  <c:v>10</c:v>
                </c:pt>
              </c:numCache>
            </c:numRef>
          </c:val>
          <c:extLst>
            <c:ext xmlns:c16="http://schemas.microsoft.com/office/drawing/2014/chart" uri="{C3380CC4-5D6E-409C-BE32-E72D297353CC}">
              <c16:uniqueId val="{00000000-2AD0-47AD-98A9-186A89F41A66}"/>
            </c:ext>
          </c:extLst>
        </c:ser>
        <c:ser>
          <c:idx val="1"/>
          <c:order val="1"/>
          <c:tx>
            <c:strRef>
              <c:f>'6.Resources'!$B$4</c:f>
              <c:strCache>
                <c:ptCount val="1"/>
                <c:pt idx="0">
                  <c:v>إحصاء العمالة المتوقع</c:v>
                </c:pt>
              </c:strCache>
            </c:strRef>
          </c:tx>
          <c:spPr>
            <a:solidFill>
              <a:srgbClr val="00B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'6.Resources'!$C$8:$Z$8</c:f>
              <c:numCache>
                <c:formatCode>[$-409]mmm\-yy;@</c:formatCode>
                <c:ptCount val="24"/>
                <c:pt idx="0">
                  <c:v>42522</c:v>
                </c:pt>
                <c:pt idx="1">
                  <c:v>42552</c:v>
                </c:pt>
                <c:pt idx="2">
                  <c:v>42583</c:v>
                </c:pt>
                <c:pt idx="3">
                  <c:v>42614</c:v>
                </c:pt>
                <c:pt idx="4">
                  <c:v>42644</c:v>
                </c:pt>
                <c:pt idx="5">
                  <c:v>42675</c:v>
                </c:pt>
                <c:pt idx="6">
                  <c:v>42705</c:v>
                </c:pt>
                <c:pt idx="7">
                  <c:v>42736</c:v>
                </c:pt>
                <c:pt idx="8">
                  <c:v>42767</c:v>
                </c:pt>
                <c:pt idx="9">
                  <c:v>42795</c:v>
                </c:pt>
                <c:pt idx="10">
                  <c:v>42826</c:v>
                </c:pt>
                <c:pt idx="11">
                  <c:v>42856</c:v>
                </c:pt>
                <c:pt idx="12">
                  <c:v>42887</c:v>
                </c:pt>
                <c:pt idx="13">
                  <c:v>42917</c:v>
                </c:pt>
                <c:pt idx="14">
                  <c:v>42948</c:v>
                </c:pt>
                <c:pt idx="15">
                  <c:v>42979</c:v>
                </c:pt>
                <c:pt idx="16">
                  <c:v>43009</c:v>
                </c:pt>
                <c:pt idx="17">
                  <c:v>43040</c:v>
                </c:pt>
                <c:pt idx="18">
                  <c:v>43070</c:v>
                </c:pt>
                <c:pt idx="19">
                  <c:v>43101</c:v>
                </c:pt>
                <c:pt idx="20">
                  <c:v>43132</c:v>
                </c:pt>
                <c:pt idx="21">
                  <c:v>43160</c:v>
                </c:pt>
                <c:pt idx="22">
                  <c:v>43191</c:v>
                </c:pt>
                <c:pt idx="23">
                  <c:v>43221</c:v>
                </c:pt>
              </c:numCache>
            </c:numRef>
          </c:cat>
          <c:val>
            <c:numRef>
              <c:f>'6.Resources'!$C$4:$Z$4</c:f>
              <c:numCache>
                <c:formatCode>General</c:formatCode>
                <c:ptCount val="24"/>
                <c:pt idx="0">
                  <c:v>2</c:v>
                </c:pt>
                <c:pt idx="1">
                  <c:v>2</c:v>
                </c:pt>
                <c:pt idx="2">
                  <c:v>3</c:v>
                </c:pt>
                <c:pt idx="3">
                  <c:v>3</c:v>
                </c:pt>
                <c:pt idx="4">
                  <c:v>8</c:v>
                </c:pt>
                <c:pt idx="5">
                  <c:v>8</c:v>
                </c:pt>
                <c:pt idx="6">
                  <c:v>10</c:v>
                </c:pt>
                <c:pt idx="7">
                  <c:v>20</c:v>
                </c:pt>
                <c:pt idx="8">
                  <c:v>25</c:v>
                </c:pt>
                <c:pt idx="9">
                  <c:v>30</c:v>
                </c:pt>
                <c:pt idx="10">
                  <c:v>35</c:v>
                </c:pt>
                <c:pt idx="11">
                  <c:v>50</c:v>
                </c:pt>
                <c:pt idx="12">
                  <c:v>50</c:v>
                </c:pt>
                <c:pt idx="13">
                  <c:v>50</c:v>
                </c:pt>
                <c:pt idx="14">
                  <c:v>50</c:v>
                </c:pt>
                <c:pt idx="15">
                  <c:v>50</c:v>
                </c:pt>
                <c:pt idx="16">
                  <c:v>50</c:v>
                </c:pt>
                <c:pt idx="17">
                  <c:v>50</c:v>
                </c:pt>
                <c:pt idx="18">
                  <c:v>50</c:v>
                </c:pt>
                <c:pt idx="19">
                  <c:v>50</c:v>
                </c:pt>
                <c:pt idx="20">
                  <c:v>50</c:v>
                </c:pt>
                <c:pt idx="21">
                  <c:v>50</c:v>
                </c:pt>
                <c:pt idx="22">
                  <c:v>30</c:v>
                </c:pt>
                <c:pt idx="23">
                  <c:v>10</c:v>
                </c:pt>
              </c:numCache>
            </c:numRef>
          </c:val>
          <c:extLst>
            <c:ext xmlns:c16="http://schemas.microsoft.com/office/drawing/2014/chart" uri="{C3380CC4-5D6E-409C-BE32-E72D297353CC}">
              <c16:uniqueId val="{00000001-2AD0-47AD-98A9-186A89F41A66}"/>
            </c:ext>
          </c:extLst>
        </c:ser>
        <c:ser>
          <c:idx val="4"/>
          <c:order val="2"/>
          <c:tx>
            <c:strRef>
              <c:f>'6.Resources'!$B$5</c:f>
              <c:strCache>
                <c:ptCount val="1"/>
                <c:pt idx="0">
                  <c:v>إحصاء العمالة الفعلي</c:v>
                </c:pt>
              </c:strCache>
            </c:strRef>
          </c:tx>
          <c:spPr>
            <a:solidFill>
              <a:schemeClr val="tx2">
                <a:lumMod val="60000"/>
                <a:lumOff val="4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'6.Resources'!$C$8:$Z$8</c:f>
              <c:numCache>
                <c:formatCode>[$-409]mmm\-yy;@</c:formatCode>
                <c:ptCount val="24"/>
                <c:pt idx="0">
                  <c:v>42522</c:v>
                </c:pt>
                <c:pt idx="1">
                  <c:v>42552</c:v>
                </c:pt>
                <c:pt idx="2">
                  <c:v>42583</c:v>
                </c:pt>
                <c:pt idx="3">
                  <c:v>42614</c:v>
                </c:pt>
                <c:pt idx="4">
                  <c:v>42644</c:v>
                </c:pt>
                <c:pt idx="5">
                  <c:v>42675</c:v>
                </c:pt>
                <c:pt idx="6">
                  <c:v>42705</c:v>
                </c:pt>
                <c:pt idx="7">
                  <c:v>42736</c:v>
                </c:pt>
                <c:pt idx="8">
                  <c:v>42767</c:v>
                </c:pt>
                <c:pt idx="9">
                  <c:v>42795</c:v>
                </c:pt>
                <c:pt idx="10">
                  <c:v>42826</c:v>
                </c:pt>
                <c:pt idx="11">
                  <c:v>42856</c:v>
                </c:pt>
                <c:pt idx="12">
                  <c:v>42887</c:v>
                </c:pt>
                <c:pt idx="13">
                  <c:v>42917</c:v>
                </c:pt>
                <c:pt idx="14">
                  <c:v>42948</c:v>
                </c:pt>
                <c:pt idx="15">
                  <c:v>42979</c:v>
                </c:pt>
                <c:pt idx="16">
                  <c:v>43009</c:v>
                </c:pt>
                <c:pt idx="17">
                  <c:v>43040</c:v>
                </c:pt>
                <c:pt idx="18">
                  <c:v>43070</c:v>
                </c:pt>
                <c:pt idx="19">
                  <c:v>43101</c:v>
                </c:pt>
                <c:pt idx="20">
                  <c:v>43132</c:v>
                </c:pt>
                <c:pt idx="21">
                  <c:v>43160</c:v>
                </c:pt>
                <c:pt idx="22">
                  <c:v>43191</c:v>
                </c:pt>
                <c:pt idx="23">
                  <c:v>43221</c:v>
                </c:pt>
              </c:numCache>
            </c:numRef>
          </c:cat>
          <c:val>
            <c:numRef>
              <c:f>'6.Resources'!$C$5:$Z$5</c:f>
              <c:numCache>
                <c:formatCode>General</c:formatCode>
                <c:ptCount val="24"/>
                <c:pt idx="0">
                  <c:v>2</c:v>
                </c:pt>
                <c:pt idx="1">
                  <c:v>2</c:v>
                </c:pt>
                <c:pt idx="2">
                  <c:v>3</c:v>
                </c:pt>
                <c:pt idx="3">
                  <c:v>3</c:v>
                </c:pt>
                <c:pt idx="4">
                  <c:v>8</c:v>
                </c:pt>
                <c:pt idx="5">
                  <c:v>8</c:v>
                </c:pt>
                <c:pt idx="6">
                  <c:v>10</c:v>
                </c:pt>
                <c:pt idx="7">
                  <c:v>20</c:v>
                </c:pt>
                <c:pt idx="8">
                  <c:v>25</c:v>
                </c:pt>
                <c:pt idx="9">
                  <c:v>30</c:v>
                </c:pt>
                <c:pt idx="10">
                  <c:v>35</c:v>
                </c:pt>
                <c:pt idx="11">
                  <c:v>50</c:v>
                </c:pt>
                <c:pt idx="12">
                  <c:v>50</c:v>
                </c:pt>
                <c:pt idx="13">
                  <c:v>50</c:v>
                </c:pt>
                <c:pt idx="14">
                  <c:v>50</c:v>
                </c:pt>
                <c:pt idx="15">
                  <c:v>50</c:v>
                </c:pt>
                <c:pt idx="16">
                  <c:v>50</c:v>
                </c:pt>
              </c:numCache>
            </c:numRef>
          </c:val>
          <c:extLst>
            <c:ext xmlns:c16="http://schemas.microsoft.com/office/drawing/2014/chart" uri="{C3380CC4-5D6E-409C-BE32-E72D297353CC}">
              <c16:uniqueId val="{00000002-2AD0-47AD-98A9-186A89F41A66}"/>
            </c:ext>
          </c:extLst>
        </c:ser>
        <c:dLbls>
          <c:showLegendKey val="0"/>
          <c:showVal val="0"/>
          <c:showCatName val="0"/>
          <c:showSerName val="0"/>
          <c:showPercent val="0"/>
          <c:showBubbleSize val="0"/>
        </c:dLbls>
        <c:gapWidth val="25"/>
        <c:overlap val="-25"/>
        <c:axId val="43066496"/>
        <c:axId val="43068032"/>
      </c:barChart>
      <c:lineChart>
        <c:grouping val="standard"/>
        <c:varyColors val="0"/>
        <c:ser>
          <c:idx val="2"/>
          <c:order val="3"/>
          <c:tx>
            <c:strRef>
              <c:f>'6.Resources'!$B$10</c:f>
              <c:strCache>
                <c:ptCount val="1"/>
                <c:pt idx="0">
                  <c:v>المخططة التراكمية</c:v>
                </c:pt>
              </c:strCache>
            </c:strRef>
          </c:tx>
          <c:spPr>
            <a:ln w="34925" cap="rnd">
              <a:solidFill>
                <a:schemeClr val="tx1"/>
              </a:solidFill>
              <a:prstDash val="sysDash"/>
              <a:round/>
            </a:ln>
            <a:effectLst>
              <a:outerShdw blurRad="40000" dist="23000" dir="5400000" rotWithShape="0">
                <a:srgbClr val="000000">
                  <a:alpha val="35000"/>
                </a:srgbClr>
              </a:outerShdw>
            </a:effectLst>
          </c:spPr>
          <c:marker>
            <c:symbol val="none"/>
          </c:marker>
          <c:cat>
            <c:numRef>
              <c:f>'6.Resources'!$C$8:$Z$8</c:f>
              <c:numCache>
                <c:formatCode>[$-409]mmm\-yy;@</c:formatCode>
                <c:ptCount val="24"/>
                <c:pt idx="0">
                  <c:v>42522</c:v>
                </c:pt>
                <c:pt idx="1">
                  <c:v>42552</c:v>
                </c:pt>
                <c:pt idx="2">
                  <c:v>42583</c:v>
                </c:pt>
                <c:pt idx="3">
                  <c:v>42614</c:v>
                </c:pt>
                <c:pt idx="4">
                  <c:v>42644</c:v>
                </c:pt>
                <c:pt idx="5">
                  <c:v>42675</c:v>
                </c:pt>
                <c:pt idx="6">
                  <c:v>42705</c:v>
                </c:pt>
                <c:pt idx="7">
                  <c:v>42736</c:v>
                </c:pt>
                <c:pt idx="8">
                  <c:v>42767</c:v>
                </c:pt>
                <c:pt idx="9">
                  <c:v>42795</c:v>
                </c:pt>
                <c:pt idx="10">
                  <c:v>42826</c:v>
                </c:pt>
                <c:pt idx="11">
                  <c:v>42856</c:v>
                </c:pt>
                <c:pt idx="12">
                  <c:v>42887</c:v>
                </c:pt>
                <c:pt idx="13">
                  <c:v>42917</c:v>
                </c:pt>
                <c:pt idx="14">
                  <c:v>42948</c:v>
                </c:pt>
                <c:pt idx="15">
                  <c:v>42979</c:v>
                </c:pt>
                <c:pt idx="16">
                  <c:v>43009</c:v>
                </c:pt>
                <c:pt idx="17">
                  <c:v>43040</c:v>
                </c:pt>
                <c:pt idx="18">
                  <c:v>43070</c:v>
                </c:pt>
                <c:pt idx="19">
                  <c:v>43101</c:v>
                </c:pt>
                <c:pt idx="20">
                  <c:v>43132</c:v>
                </c:pt>
                <c:pt idx="21">
                  <c:v>43160</c:v>
                </c:pt>
                <c:pt idx="22">
                  <c:v>43191</c:v>
                </c:pt>
                <c:pt idx="23">
                  <c:v>43221</c:v>
                </c:pt>
              </c:numCache>
            </c:numRef>
          </c:cat>
          <c:val>
            <c:numRef>
              <c:f>'6.Resources'!$C$10:$Z$10</c:f>
              <c:numCache>
                <c:formatCode>_(* #,##0_);_(* \(#,##0\);_(* "-"??_);_(@_)</c:formatCode>
                <c:ptCount val="24"/>
                <c:pt idx="0">
                  <c:v>240</c:v>
                </c:pt>
                <c:pt idx="1">
                  <c:v>480</c:v>
                </c:pt>
                <c:pt idx="2">
                  <c:v>864</c:v>
                </c:pt>
                <c:pt idx="3">
                  <c:v>1248</c:v>
                </c:pt>
                <c:pt idx="4">
                  <c:v>1728</c:v>
                </c:pt>
                <c:pt idx="5">
                  <c:v>2448</c:v>
                </c:pt>
                <c:pt idx="6">
                  <c:v>3408</c:v>
                </c:pt>
                <c:pt idx="7">
                  <c:v>4368</c:v>
                </c:pt>
                <c:pt idx="8">
                  <c:v>5568</c:v>
                </c:pt>
                <c:pt idx="9">
                  <c:v>7008</c:v>
                </c:pt>
                <c:pt idx="10">
                  <c:v>8688</c:v>
                </c:pt>
                <c:pt idx="11">
                  <c:v>10368</c:v>
                </c:pt>
                <c:pt idx="12">
                  <c:v>12288</c:v>
                </c:pt>
                <c:pt idx="13">
                  <c:v>14448</c:v>
                </c:pt>
                <c:pt idx="14">
                  <c:v>16608</c:v>
                </c:pt>
                <c:pt idx="15">
                  <c:v>19008</c:v>
                </c:pt>
                <c:pt idx="16">
                  <c:v>21408</c:v>
                </c:pt>
                <c:pt idx="17">
                  <c:v>23808</c:v>
                </c:pt>
                <c:pt idx="18">
                  <c:v>26208</c:v>
                </c:pt>
                <c:pt idx="19">
                  <c:v>28608</c:v>
                </c:pt>
                <c:pt idx="20">
                  <c:v>31008</c:v>
                </c:pt>
                <c:pt idx="21">
                  <c:v>32928</c:v>
                </c:pt>
                <c:pt idx="22">
                  <c:v>34368</c:v>
                </c:pt>
                <c:pt idx="23">
                  <c:v>34848</c:v>
                </c:pt>
              </c:numCache>
            </c:numRef>
          </c:val>
          <c:smooth val="0"/>
          <c:extLst>
            <c:ext xmlns:c16="http://schemas.microsoft.com/office/drawing/2014/chart" uri="{C3380CC4-5D6E-409C-BE32-E72D297353CC}">
              <c16:uniqueId val="{00000003-2AD0-47AD-98A9-186A89F41A66}"/>
            </c:ext>
          </c:extLst>
        </c:ser>
        <c:ser>
          <c:idx val="3"/>
          <c:order val="4"/>
          <c:tx>
            <c:strRef>
              <c:f>'6.Resources'!$B$12</c:f>
              <c:strCache>
                <c:ptCount val="1"/>
                <c:pt idx="0">
                  <c:v>المتوقعة التراكمية</c:v>
                </c:pt>
              </c:strCache>
            </c:strRef>
          </c:tx>
          <c:spPr>
            <a:ln w="25400" cap="rnd">
              <a:solidFill>
                <a:srgbClr val="00B050"/>
              </a:solidFill>
              <a:prstDash val="dash"/>
              <a:round/>
            </a:ln>
            <a:effectLst>
              <a:outerShdw blurRad="40000" dist="23000" dir="5400000" rotWithShape="0">
                <a:srgbClr val="000000">
                  <a:alpha val="35000"/>
                </a:srgbClr>
              </a:outerShdw>
            </a:effectLst>
          </c:spPr>
          <c:marker>
            <c:symbol val="none"/>
          </c:marker>
          <c:cat>
            <c:numRef>
              <c:f>'6.Resources'!$C$8:$Z$8</c:f>
              <c:numCache>
                <c:formatCode>[$-409]mmm\-yy;@</c:formatCode>
                <c:ptCount val="24"/>
                <c:pt idx="0">
                  <c:v>42522</c:v>
                </c:pt>
                <c:pt idx="1">
                  <c:v>42552</c:v>
                </c:pt>
                <c:pt idx="2">
                  <c:v>42583</c:v>
                </c:pt>
                <c:pt idx="3">
                  <c:v>42614</c:v>
                </c:pt>
                <c:pt idx="4">
                  <c:v>42644</c:v>
                </c:pt>
                <c:pt idx="5">
                  <c:v>42675</c:v>
                </c:pt>
                <c:pt idx="6">
                  <c:v>42705</c:v>
                </c:pt>
                <c:pt idx="7">
                  <c:v>42736</c:v>
                </c:pt>
                <c:pt idx="8">
                  <c:v>42767</c:v>
                </c:pt>
                <c:pt idx="9">
                  <c:v>42795</c:v>
                </c:pt>
                <c:pt idx="10">
                  <c:v>42826</c:v>
                </c:pt>
                <c:pt idx="11">
                  <c:v>42856</c:v>
                </c:pt>
                <c:pt idx="12">
                  <c:v>42887</c:v>
                </c:pt>
                <c:pt idx="13">
                  <c:v>42917</c:v>
                </c:pt>
                <c:pt idx="14">
                  <c:v>42948</c:v>
                </c:pt>
                <c:pt idx="15">
                  <c:v>42979</c:v>
                </c:pt>
                <c:pt idx="16">
                  <c:v>43009</c:v>
                </c:pt>
                <c:pt idx="17">
                  <c:v>43040</c:v>
                </c:pt>
                <c:pt idx="18">
                  <c:v>43070</c:v>
                </c:pt>
                <c:pt idx="19">
                  <c:v>43101</c:v>
                </c:pt>
                <c:pt idx="20">
                  <c:v>43132</c:v>
                </c:pt>
                <c:pt idx="21">
                  <c:v>43160</c:v>
                </c:pt>
                <c:pt idx="22">
                  <c:v>43191</c:v>
                </c:pt>
                <c:pt idx="23">
                  <c:v>43221</c:v>
                </c:pt>
              </c:numCache>
            </c:numRef>
          </c:cat>
          <c:val>
            <c:numRef>
              <c:f>'6.Resources'!$C$12:$Z$12</c:f>
              <c:numCache>
                <c:formatCode>_(* #,##0_);_(* \(#,##0\);_(* "-"??_);_(@_)</c:formatCode>
                <c:ptCount val="24"/>
                <c:pt idx="0">
                  <c:v>96</c:v>
                </c:pt>
                <c:pt idx="1">
                  <c:v>192</c:v>
                </c:pt>
                <c:pt idx="2">
                  <c:v>336</c:v>
                </c:pt>
                <c:pt idx="3">
                  <c:v>480</c:v>
                </c:pt>
                <c:pt idx="4">
                  <c:v>864</c:v>
                </c:pt>
                <c:pt idx="5">
                  <c:v>1248</c:v>
                </c:pt>
                <c:pt idx="6">
                  <c:v>1728</c:v>
                </c:pt>
                <c:pt idx="7">
                  <c:v>2688</c:v>
                </c:pt>
                <c:pt idx="8">
                  <c:v>3888</c:v>
                </c:pt>
                <c:pt idx="9">
                  <c:v>5328</c:v>
                </c:pt>
                <c:pt idx="10">
                  <c:v>7008</c:v>
                </c:pt>
                <c:pt idx="11">
                  <c:v>9408</c:v>
                </c:pt>
                <c:pt idx="12">
                  <c:v>11808</c:v>
                </c:pt>
                <c:pt idx="13">
                  <c:v>14208</c:v>
                </c:pt>
                <c:pt idx="14">
                  <c:v>16608</c:v>
                </c:pt>
                <c:pt idx="15">
                  <c:v>19008</c:v>
                </c:pt>
                <c:pt idx="16">
                  <c:v>21408</c:v>
                </c:pt>
                <c:pt idx="17">
                  <c:v>22848</c:v>
                </c:pt>
                <c:pt idx="18">
                  <c:v>24288</c:v>
                </c:pt>
                <c:pt idx="19">
                  <c:v>25728</c:v>
                </c:pt>
                <c:pt idx="20">
                  <c:v>27168</c:v>
                </c:pt>
                <c:pt idx="21">
                  <c:v>28608</c:v>
                </c:pt>
                <c:pt idx="22">
                  <c:v>29472</c:v>
                </c:pt>
                <c:pt idx="23">
                  <c:v>29760</c:v>
                </c:pt>
              </c:numCache>
            </c:numRef>
          </c:val>
          <c:smooth val="0"/>
          <c:extLst>
            <c:ext xmlns:c16="http://schemas.microsoft.com/office/drawing/2014/chart" uri="{C3380CC4-5D6E-409C-BE32-E72D297353CC}">
              <c16:uniqueId val="{00000004-2AD0-47AD-98A9-186A89F41A66}"/>
            </c:ext>
          </c:extLst>
        </c:ser>
        <c:ser>
          <c:idx val="5"/>
          <c:order val="5"/>
          <c:tx>
            <c:strRef>
              <c:f>'6.Resources'!$B$14</c:f>
              <c:strCache>
                <c:ptCount val="1"/>
                <c:pt idx="0">
                  <c:v>الفعلية التراكمية</c:v>
                </c:pt>
              </c:strCache>
            </c:strRef>
          </c:tx>
          <c:spPr>
            <a:ln w="34925" cap="rnd">
              <a:solidFill>
                <a:schemeClr val="tx2">
                  <a:lumMod val="40000"/>
                  <a:lumOff val="60000"/>
                </a:schemeClr>
              </a:solidFill>
              <a:round/>
            </a:ln>
            <a:effectLst>
              <a:outerShdw blurRad="40000" dist="23000" dir="5400000" rotWithShape="0">
                <a:srgbClr val="000000">
                  <a:alpha val="35000"/>
                </a:srgbClr>
              </a:outerShdw>
            </a:effectLst>
          </c:spPr>
          <c:marker>
            <c:symbol val="none"/>
          </c:marker>
          <c:cat>
            <c:numRef>
              <c:f>'6.Resources'!$C$8:$Z$8</c:f>
              <c:numCache>
                <c:formatCode>[$-409]mmm\-yy;@</c:formatCode>
                <c:ptCount val="24"/>
                <c:pt idx="0">
                  <c:v>42522</c:v>
                </c:pt>
                <c:pt idx="1">
                  <c:v>42552</c:v>
                </c:pt>
                <c:pt idx="2">
                  <c:v>42583</c:v>
                </c:pt>
                <c:pt idx="3">
                  <c:v>42614</c:v>
                </c:pt>
                <c:pt idx="4">
                  <c:v>42644</c:v>
                </c:pt>
                <c:pt idx="5">
                  <c:v>42675</c:v>
                </c:pt>
                <c:pt idx="6">
                  <c:v>42705</c:v>
                </c:pt>
                <c:pt idx="7">
                  <c:v>42736</c:v>
                </c:pt>
                <c:pt idx="8">
                  <c:v>42767</c:v>
                </c:pt>
                <c:pt idx="9">
                  <c:v>42795</c:v>
                </c:pt>
                <c:pt idx="10">
                  <c:v>42826</c:v>
                </c:pt>
                <c:pt idx="11">
                  <c:v>42856</c:v>
                </c:pt>
                <c:pt idx="12">
                  <c:v>42887</c:v>
                </c:pt>
                <c:pt idx="13">
                  <c:v>42917</c:v>
                </c:pt>
                <c:pt idx="14">
                  <c:v>42948</c:v>
                </c:pt>
                <c:pt idx="15">
                  <c:v>42979</c:v>
                </c:pt>
                <c:pt idx="16">
                  <c:v>43009</c:v>
                </c:pt>
                <c:pt idx="17">
                  <c:v>43040</c:v>
                </c:pt>
                <c:pt idx="18">
                  <c:v>43070</c:v>
                </c:pt>
                <c:pt idx="19">
                  <c:v>43101</c:v>
                </c:pt>
                <c:pt idx="20">
                  <c:v>43132</c:v>
                </c:pt>
                <c:pt idx="21">
                  <c:v>43160</c:v>
                </c:pt>
                <c:pt idx="22">
                  <c:v>43191</c:v>
                </c:pt>
                <c:pt idx="23">
                  <c:v>43221</c:v>
                </c:pt>
              </c:numCache>
            </c:numRef>
          </c:cat>
          <c:val>
            <c:numRef>
              <c:f>'6.Resources'!$C$14:$Z$14</c:f>
              <c:numCache>
                <c:formatCode>_(* #,##0_);_(* \(#,##0\);_(* "-"??_);_(@_)</c:formatCode>
                <c:ptCount val="24"/>
                <c:pt idx="0">
                  <c:v>96</c:v>
                </c:pt>
                <c:pt idx="1">
                  <c:v>192</c:v>
                </c:pt>
                <c:pt idx="2">
                  <c:v>336</c:v>
                </c:pt>
                <c:pt idx="3">
                  <c:v>480</c:v>
                </c:pt>
                <c:pt idx="4">
                  <c:v>864</c:v>
                </c:pt>
                <c:pt idx="5">
                  <c:v>1248</c:v>
                </c:pt>
                <c:pt idx="6">
                  <c:v>1728</c:v>
                </c:pt>
                <c:pt idx="7">
                  <c:v>2688</c:v>
                </c:pt>
                <c:pt idx="8">
                  <c:v>3888</c:v>
                </c:pt>
                <c:pt idx="9">
                  <c:v>5328</c:v>
                </c:pt>
                <c:pt idx="10">
                  <c:v>7008</c:v>
                </c:pt>
                <c:pt idx="11">
                  <c:v>9408</c:v>
                </c:pt>
                <c:pt idx="12">
                  <c:v>11808</c:v>
                </c:pt>
                <c:pt idx="13">
                  <c:v>14208</c:v>
                </c:pt>
                <c:pt idx="14">
                  <c:v>16608</c:v>
                </c:pt>
                <c:pt idx="15">
                  <c:v>19008</c:v>
                </c:pt>
                <c:pt idx="16">
                  <c:v>21408</c:v>
                </c:pt>
              </c:numCache>
            </c:numRef>
          </c:val>
          <c:smooth val="0"/>
          <c:extLst>
            <c:ext xmlns:c16="http://schemas.microsoft.com/office/drawing/2014/chart" uri="{C3380CC4-5D6E-409C-BE32-E72D297353CC}">
              <c16:uniqueId val="{00000005-2AD0-47AD-98A9-186A89F41A66}"/>
            </c:ext>
          </c:extLst>
        </c:ser>
        <c:dLbls>
          <c:showLegendKey val="0"/>
          <c:showVal val="0"/>
          <c:showCatName val="0"/>
          <c:showSerName val="0"/>
          <c:showPercent val="0"/>
          <c:showBubbleSize val="0"/>
        </c:dLbls>
        <c:marker val="1"/>
        <c:smooth val="0"/>
        <c:axId val="43084416"/>
        <c:axId val="43082496"/>
      </c:lineChart>
      <c:catAx>
        <c:axId val="43066496"/>
        <c:scaling>
          <c:orientation val="minMax"/>
        </c:scaling>
        <c:delete val="0"/>
        <c:axPos val="b"/>
        <c:numFmt formatCode="[$-409]mmm\-yy;@" sourceLinked="1"/>
        <c:majorTickMark val="none"/>
        <c:minorTickMark val="none"/>
        <c:tickLblPos val="nextTo"/>
        <c:spPr>
          <a:noFill/>
          <a:ln w="12700" cap="flat" cmpd="sng" algn="ctr">
            <a:solidFill>
              <a:schemeClr val="tx1">
                <a:lumMod val="15000"/>
                <a:lumOff val="85000"/>
              </a:schemeClr>
            </a:solidFill>
            <a:round/>
          </a:ln>
          <a:effectLst/>
        </c:spPr>
        <c:txPr>
          <a:bodyPr rot="-5400000" spcFirstLastPara="1" vertOverflow="ellipsis" wrap="square" anchor="ctr" anchorCtr="1"/>
          <a:lstStyle/>
          <a:p>
            <a:pPr>
              <a:defRPr sz="600" b="0" i="0" u="none" strike="noStrike" kern="1200" baseline="0">
                <a:solidFill>
                  <a:schemeClr val="accent1"/>
                </a:solidFill>
                <a:latin typeface="+mn-lt"/>
                <a:ea typeface="+mn-ea"/>
                <a:cs typeface="+mn-cs"/>
              </a:defRPr>
            </a:pPr>
            <a:endParaRPr lang="en-US"/>
          </a:p>
        </c:txPr>
        <c:crossAx val="43068032"/>
        <c:crosses val="autoZero"/>
        <c:auto val="0"/>
        <c:lblAlgn val="ctr"/>
        <c:lblOffset val="100"/>
        <c:noMultiLvlLbl val="1"/>
      </c:catAx>
      <c:valAx>
        <c:axId val="4306803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accent1"/>
                    </a:solidFill>
                    <a:latin typeface="+mn-lt"/>
                    <a:ea typeface="+mn-ea"/>
                    <a:cs typeface="+mn-cs"/>
                  </a:defRPr>
                </a:pPr>
                <a:r>
                  <a:rPr lang="ar-SA" sz="700"/>
                  <a:t>الخصم</a:t>
                </a:r>
                <a:r>
                  <a:rPr lang="ar-SA" sz="700" baseline="0"/>
                  <a:t> الاساسي </a:t>
                </a:r>
                <a:endParaRPr lang="en-US" sz="700"/>
              </a:p>
            </c:rich>
          </c:tx>
          <c:layout>
            <c:manualLayout>
              <c:xMode val="edge"/>
              <c:yMode val="edge"/>
              <c:x val="4.4949848651738506E-3"/>
              <c:y val="0.33537619331373075"/>
            </c:manualLayout>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accent1"/>
                </a:solidFill>
                <a:latin typeface="+mn-lt"/>
                <a:ea typeface="+mn-ea"/>
                <a:cs typeface="+mn-cs"/>
              </a:defRPr>
            </a:pPr>
            <a:endParaRPr lang="en-US"/>
          </a:p>
        </c:txPr>
        <c:crossAx val="43066496"/>
        <c:crosses val="autoZero"/>
        <c:crossBetween val="between"/>
      </c:valAx>
      <c:valAx>
        <c:axId val="43082496"/>
        <c:scaling>
          <c:orientation val="minMax"/>
        </c:scaling>
        <c:delete val="0"/>
        <c:axPos val="r"/>
        <c:title>
          <c:tx>
            <c:rich>
              <a:bodyPr rot="-5400000" spcFirstLastPara="1" vertOverflow="ellipsis" vert="horz" wrap="square" anchor="ctr" anchorCtr="1"/>
              <a:lstStyle/>
              <a:p>
                <a:pPr>
                  <a:defRPr sz="700" b="0" i="0" u="none" strike="noStrike" kern="1200" baseline="0">
                    <a:solidFill>
                      <a:schemeClr val="accent1"/>
                    </a:solidFill>
                    <a:latin typeface="+mn-lt"/>
                    <a:ea typeface="+mn-ea"/>
                    <a:cs typeface="+mn-cs"/>
                  </a:defRPr>
                </a:pPr>
                <a:r>
                  <a:rPr lang="ar-SA" sz="700"/>
                  <a:t>ساعات العمل التراكمية</a:t>
                </a:r>
                <a:endParaRPr lang="en-US" sz="700"/>
              </a:p>
            </c:rich>
          </c:tx>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accent1"/>
                </a:solidFill>
                <a:latin typeface="+mn-lt"/>
                <a:ea typeface="+mn-ea"/>
                <a:cs typeface="+mn-cs"/>
              </a:defRPr>
            </a:pPr>
            <a:endParaRPr lang="en-US"/>
          </a:p>
        </c:txPr>
        <c:crossAx val="43084416"/>
        <c:crosses val="max"/>
        <c:crossBetween val="between"/>
      </c:valAx>
      <c:catAx>
        <c:axId val="43084416"/>
        <c:scaling>
          <c:orientation val="minMax"/>
        </c:scaling>
        <c:delete val="1"/>
        <c:axPos val="b"/>
        <c:numFmt formatCode="[$-409]mmm\-yy;@" sourceLinked="1"/>
        <c:majorTickMark val="none"/>
        <c:minorTickMark val="none"/>
        <c:tickLblPos val="none"/>
        <c:crossAx val="43082496"/>
        <c:crosses val="autoZero"/>
        <c:auto val="0"/>
        <c:lblAlgn val="ctr"/>
        <c:lblOffset val="100"/>
        <c:noMultiLvlLbl val="0"/>
      </c:catAx>
      <c:spPr>
        <a:noFill/>
        <a:ln>
          <a:noFill/>
        </a:ln>
        <a:effectLst/>
      </c:spPr>
    </c:plotArea>
    <c:legend>
      <c:legendPos val="b"/>
      <c:layout>
        <c:manualLayout>
          <c:xMode val="edge"/>
          <c:yMode val="edge"/>
          <c:x val="7.0972651042868581E-2"/>
          <c:y val="0.33546769764493561"/>
          <c:w val="0.17539331249566958"/>
          <c:h val="0.31286701193711614"/>
        </c:manualLayout>
      </c:layout>
      <c:overlay val="0"/>
      <c:spPr>
        <a:solidFill>
          <a:schemeClr val="bg1"/>
        </a:solidFill>
        <a:ln>
          <a:solidFill>
            <a:schemeClr val="bg1">
              <a:lumMod val="95000"/>
            </a:schemeClr>
          </a:solidFill>
        </a:ln>
        <a:effectLst/>
      </c:spPr>
      <c:txPr>
        <a:bodyPr rot="0" spcFirstLastPara="1" vertOverflow="ellipsis" vert="horz" wrap="square" anchor="ctr" anchorCtr="1"/>
        <a:lstStyle/>
        <a:p>
          <a:pPr>
            <a:defRPr sz="600" b="0" i="0" u="none" strike="noStrike" kern="1200" baseline="0">
              <a:solidFill>
                <a:schemeClr val="accent1"/>
              </a:solidFill>
              <a:latin typeface="+mn-lt"/>
              <a:ea typeface="+mn-ea"/>
              <a:cs typeface="+mn-cs"/>
            </a:defRPr>
          </a:pPr>
          <a:endParaRPr lang="en-US"/>
        </a:p>
      </c:txPr>
    </c:legend>
    <c:plotVisOnly val="1"/>
    <c:dispBlanksAs val="gap"/>
    <c:showDLblsOverMax val="0"/>
  </c:chart>
  <c:spPr>
    <a:noFill/>
    <a:ln w="9525" cap="flat" cmpd="sng" algn="ctr">
      <a:noFill/>
      <a:prstDash val="solid"/>
      <a:round/>
      <a:headEnd type="none" w="med" len="med"/>
      <a:tailEnd type="none" w="med" len="med"/>
    </a:ln>
    <a:effectLst/>
  </c:spPr>
  <c:txPr>
    <a:bodyPr/>
    <a:lstStyle/>
    <a:p>
      <a:pPr>
        <a:defRPr>
          <a:solidFill>
            <a:schemeClr val="accent1"/>
          </a:solidFill>
          <a:latin typeface="+mn-lt"/>
          <a:ea typeface="+mn-ea"/>
          <a:cs typeface="+mn-cs"/>
        </a:defRPr>
      </a:pPr>
      <a:endParaRPr lang="en-US"/>
    </a:p>
  </c:txPr>
  <c:printSettings>
    <c:headerFooter/>
    <c:pageMargins b="0.75000000000000089" l="0.70000000000000062" r="0.70000000000000062" t="0.75000000000000089" header="0.30000000000000032" footer="0.30000000000000032"/>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60510813971804E-2"/>
          <c:y val="0.11748046087081888"/>
          <c:w val="0.5698836413415469"/>
          <c:h val="0.87412059038657786"/>
        </c:manualLayout>
      </c:layout>
      <c:pieChart>
        <c:varyColors val="1"/>
        <c:ser>
          <c:idx val="0"/>
          <c:order val="0"/>
          <c:tx>
            <c:v>#REF!</c:v>
          </c:tx>
          <c:explosion val="10"/>
          <c:dPt>
            <c:idx val="0"/>
            <c:bubble3D val="0"/>
            <c:explosion val="0"/>
            <c:spPr>
              <a:solidFill>
                <a:srgbClr val="0697BF"/>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76FF-4E7E-B006-2989A59BCF03}"/>
              </c:ext>
            </c:extLst>
          </c:dPt>
          <c:dPt>
            <c:idx val="1"/>
            <c:bubble3D val="0"/>
            <c:spPr>
              <a:solidFill>
                <a:srgbClr val="F7964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76FF-4E7E-B006-2989A59BCF03}"/>
              </c:ext>
            </c:extLst>
          </c:dPt>
          <c:dLbls>
            <c:dLbl>
              <c:idx val="0"/>
              <c:delete val="1"/>
              <c:extLst>
                <c:ext xmlns:c15="http://schemas.microsoft.com/office/drawing/2012/chart" uri="{CE6537A1-D6FC-4f65-9D91-7224C49458BB}"/>
                <c:ext xmlns:c16="http://schemas.microsoft.com/office/drawing/2014/chart" uri="{C3380CC4-5D6E-409C-BE32-E72D297353CC}">
                  <c16:uniqueId val="{00000001-76FF-4E7E-B006-2989A59BCF03}"/>
                </c:ext>
              </c:extLst>
            </c:dLbl>
            <c:dLbl>
              <c:idx val="1"/>
              <c:layout>
                <c:manualLayout>
                  <c:x val="0.21309693042677708"/>
                  <c:y val="0.17526888729832701"/>
                </c:manualLayout>
              </c:layout>
              <c:tx>
                <c:rich>
                  <a:bodyPr rot="0" spcFirstLastPara="1" vertOverflow="ellipsis" vert="horz" wrap="square" lIns="38100" tIns="19050" rIns="38100" bIns="19050" anchor="t" anchorCtr="1">
                    <a:noAutofit/>
                  </a:bodyPr>
                  <a:lstStyle/>
                  <a:p>
                    <a:pPr>
                      <a:defRPr sz="600" b="1" i="0" u="none" strike="noStrike" kern="1200" spc="0" baseline="0">
                        <a:solidFill>
                          <a:schemeClr val="accent1"/>
                        </a:solidFill>
                        <a:latin typeface="+mn-lt"/>
                        <a:ea typeface="+mn-ea"/>
                        <a:cs typeface="+mn-cs"/>
                      </a:defRPr>
                    </a:pPr>
                    <a:r>
                      <a:rPr lang="en-US" sz="600">
                        <a:solidFill>
                          <a:srgbClr val="F79646"/>
                        </a:solidFill>
                      </a:rPr>
                      <a:t>Saudi Nationals</a:t>
                    </a:r>
                  </a:p>
                  <a:p>
                    <a:pPr>
                      <a:defRPr sz="600" b="1" i="0" u="none" strike="noStrike" kern="1200" spc="0" baseline="0">
                        <a:solidFill>
                          <a:schemeClr val="accent1"/>
                        </a:solidFill>
                        <a:latin typeface="+mn-lt"/>
                        <a:ea typeface="+mn-ea"/>
                        <a:cs typeface="+mn-cs"/>
                      </a:defRPr>
                    </a:pPr>
                    <a:r>
                      <a:rPr lang="en-US" sz="600">
                        <a:solidFill>
                          <a:srgbClr val="F79646"/>
                        </a:solidFill>
                      </a:rPr>
                      <a:t>30%</a:t>
                    </a:r>
                  </a:p>
                </c:rich>
              </c:tx>
              <c:spPr>
                <a:noFill/>
                <a:ln>
                  <a:noFill/>
                </a:ln>
                <a:effectLst/>
              </c:spPr>
              <c:dLblPos val="bestFit"/>
              <c:showLegendKey val="0"/>
              <c:showVal val="1"/>
              <c:showCatName val="1"/>
              <c:showSerName val="0"/>
              <c:showPercent val="1"/>
              <c:showBubbleSize val="0"/>
              <c:extLst>
                <c:ext xmlns:c15="http://schemas.microsoft.com/office/drawing/2012/chart" uri="{CE6537A1-D6FC-4f65-9D91-7224C49458BB}">
                  <c15:layout>
                    <c:manualLayout>
                      <c:w val="0.78022263180997031"/>
                      <c:h val="0.44162745753451615"/>
                    </c:manualLayout>
                  </c15:layout>
                </c:ext>
                <c:ext xmlns:c16="http://schemas.microsoft.com/office/drawing/2014/chart" uri="{C3380CC4-5D6E-409C-BE32-E72D297353CC}">
                  <c16:uniqueId val="{00000003-76FF-4E7E-B006-2989A59BCF03}"/>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spc="0" baseline="0">
                    <a:solidFill>
                      <a:schemeClr val="accent3"/>
                    </a:solidFill>
                    <a:latin typeface="+mn-lt"/>
                    <a:ea typeface="+mn-ea"/>
                    <a:cs typeface="+mn-cs"/>
                  </a:defRPr>
                </a:pPr>
                <a:endParaRPr lang="en-US"/>
              </a:p>
            </c:tx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numLit>
              <c:formatCode>General</c:formatCode>
              <c:ptCount val="2"/>
            </c:numLit>
          </c:cat>
          <c:val>
            <c:numLit>
              <c:formatCode>General</c:formatCode>
              <c:ptCount val="2"/>
              <c:pt idx="0">
                <c:v>70</c:v>
              </c:pt>
              <c:pt idx="1">
                <c:v>30</c:v>
              </c:pt>
            </c:numLit>
          </c:val>
          <c:extLst>
            <c:ext xmlns:c16="http://schemas.microsoft.com/office/drawing/2014/chart" uri="{C3380CC4-5D6E-409C-BE32-E72D297353CC}">
              <c16:uniqueId val="{00000004-76FF-4E7E-B006-2989A59BCF03}"/>
            </c:ext>
          </c:extLst>
        </c:ser>
        <c:dLbls>
          <c:showLegendKey val="0"/>
          <c:showVal val="0"/>
          <c:showCatName val="1"/>
          <c:showSerName val="0"/>
          <c:showPercent val="0"/>
          <c:showBubbleSize val="0"/>
          <c:showLeaderLines val="1"/>
        </c:dLbls>
        <c:firstSliceAng val="0"/>
      </c:pieChart>
      <c:spPr>
        <a:noFill/>
        <a:ln>
          <a:noFill/>
        </a:ln>
        <a:effectLst/>
      </c:spPr>
    </c:plotArea>
    <c:plotVisOnly val="1"/>
    <c:dispBlanksAs val="zero"/>
    <c:showDLblsOverMax val="0"/>
  </c:chart>
  <c:spPr>
    <a:noFill/>
    <a:ln w="9525" cap="flat" cmpd="sng" algn="ctr">
      <a:noFill/>
      <a:round/>
    </a:ln>
    <a:effectLst/>
  </c:spPr>
  <c:txPr>
    <a:bodyPr/>
    <a:lstStyle/>
    <a:p>
      <a:pPr>
        <a:defRPr/>
      </a:pPr>
      <a:endParaRPr lang="en-US"/>
    </a:p>
  </c:txPr>
  <c:printSettings>
    <c:headerFooter/>
    <c:pageMargins b="0.75000000000000089" l="0.70000000000000062" r="0.70000000000000062" t="0.75000000000000089"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cap="all" baseline="0">
                <a:solidFill>
                  <a:schemeClr val="tx1">
                    <a:lumMod val="65000"/>
                    <a:lumOff val="35000"/>
                  </a:schemeClr>
                </a:solidFill>
                <a:latin typeface="+mn-lt"/>
                <a:ea typeface="+mn-ea"/>
                <a:cs typeface="+mn-cs"/>
              </a:defRPr>
            </a:pPr>
            <a:r>
              <a:rPr lang="en-US" sz="800"/>
              <a:t>CONTRACTOR</a:t>
            </a:r>
            <a:r>
              <a:rPr lang="en-US" sz="800" baseline="0"/>
              <a:t> </a:t>
            </a:r>
            <a:r>
              <a:rPr lang="en-US" sz="800"/>
              <a:t>NCR's</a:t>
            </a:r>
          </a:p>
        </c:rich>
      </c:tx>
      <c:layout>
        <c:manualLayout>
          <c:xMode val="edge"/>
          <c:yMode val="edge"/>
          <c:x val="0.61304127893104343"/>
          <c:y val="1.8605083438894105E-3"/>
        </c:manualLayout>
      </c:layout>
      <c:overlay val="0"/>
      <c:spPr>
        <a:noFill/>
        <a:ln>
          <a:noFill/>
        </a:ln>
        <a:effectLst/>
      </c:spPr>
    </c:title>
    <c:autoTitleDeleted val="0"/>
    <c:plotArea>
      <c:layout>
        <c:manualLayout>
          <c:layoutTarget val="inner"/>
          <c:xMode val="edge"/>
          <c:yMode val="edge"/>
          <c:x val="6.9260510813971804E-2"/>
          <c:y val="0.11748046087081888"/>
          <c:w val="0.5698836413415469"/>
          <c:h val="0.87412059038657786"/>
        </c:manualLayout>
      </c:layout>
      <c:pieChart>
        <c:varyColors val="1"/>
        <c:ser>
          <c:idx val="0"/>
          <c:order val="0"/>
          <c:tx>
            <c:strRef>
              <c:f>'2.QA-QC'!$A$14</c:f>
              <c:strCache>
                <c:ptCount val="1"/>
                <c:pt idx="0">
                  <c:v>تقارير عدم مطابقة التصميم</c:v>
                </c:pt>
              </c:strCache>
            </c:strRef>
          </c:tx>
          <c:explosion val="10"/>
          <c:dPt>
            <c:idx val="0"/>
            <c:bubble3D val="0"/>
            <c:explosion val="22"/>
            <c:spPr>
              <a:solidFill>
                <a:srgbClr val="0697BF"/>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7AEC-4132-83CD-4C038A084B27}"/>
              </c:ext>
            </c:extLst>
          </c:dPt>
          <c:dPt>
            <c:idx val="1"/>
            <c:bubble3D val="0"/>
            <c:spPr>
              <a:solidFill>
                <a:srgbClr val="F7964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7AEC-4132-83CD-4C038A084B27}"/>
              </c:ext>
            </c:extLst>
          </c:dPt>
          <c:dLbls>
            <c:dLbl>
              <c:idx val="0"/>
              <c:layout>
                <c:manualLayout>
                  <c:x val="9.1344436040333557E-2"/>
                  <c:y val="-1.0804055797546721E-16"/>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chemeClr val="accent1"/>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manualLayout>
                      <c:w val="0.37463005155380669"/>
                      <c:h val="0.36302046839255137"/>
                    </c:manualLayout>
                  </c15:layout>
                </c:ext>
                <c:ext xmlns:c16="http://schemas.microsoft.com/office/drawing/2014/chart" uri="{C3380CC4-5D6E-409C-BE32-E72D297353CC}">
                  <c16:uniqueId val="{00000001-7AEC-4132-83CD-4C038A084B27}"/>
                </c:ext>
              </c:extLst>
            </c:dLbl>
            <c:dLbl>
              <c:idx val="1"/>
              <c:layout>
                <c:manualLayout>
                  <c:x val="5.549438712210049E-3"/>
                  <c:y val="-0.253760847479022"/>
                </c:manualLayout>
              </c:layout>
              <c:tx>
                <c:rich>
                  <a:bodyPr rot="0" spcFirstLastPara="1" vertOverflow="ellipsis" vert="horz" wrap="square" lIns="38100" tIns="19050" rIns="38100" bIns="19050" anchor="ctr" anchorCtr="1">
                    <a:noAutofit/>
                  </a:bodyPr>
                  <a:lstStyle/>
                  <a:p>
                    <a:pPr>
                      <a:defRPr sz="700" b="1" i="0" u="none" strike="noStrike" kern="1200" spc="0" baseline="0">
                        <a:solidFill>
                          <a:schemeClr val="accent1"/>
                        </a:solidFill>
                        <a:latin typeface="+mn-lt"/>
                        <a:ea typeface="+mn-ea"/>
                        <a:cs typeface="+mn-cs"/>
                      </a:defRPr>
                    </a:pPr>
                    <a:fld id="{13C1CB3B-E255-42BF-88A6-ACE7F6F6FD6F}" type="CATEGORYNAME">
                      <a:rPr lang="ar-SA">
                        <a:solidFill>
                          <a:srgbClr val="F79646"/>
                        </a:solidFill>
                      </a:rPr>
                      <a:pPr>
                        <a:defRPr sz="700" b="1" i="0" u="none" strike="noStrike" kern="1200" spc="0" baseline="0">
                          <a:solidFill>
                            <a:schemeClr val="accent1"/>
                          </a:solidFill>
                          <a:latin typeface="+mn-lt"/>
                          <a:ea typeface="+mn-ea"/>
                          <a:cs typeface="+mn-cs"/>
                        </a:defRPr>
                      </a:pPr>
                      <a:t>[CATEGORY NAME]</a:t>
                    </a:fld>
                    <a:r>
                      <a:rPr lang="ar-SA" baseline="0">
                        <a:solidFill>
                          <a:srgbClr val="F79646"/>
                        </a:solidFill>
                      </a:rPr>
                      <a:t>, </a:t>
                    </a:r>
                    <a:fld id="{F56A2DE5-0438-49A4-910D-B3ACDAE992C4}" type="VALUE">
                      <a:rPr lang="ar-SA" baseline="0">
                        <a:solidFill>
                          <a:srgbClr val="F79646"/>
                        </a:solidFill>
                      </a:rPr>
                      <a:pPr>
                        <a:defRPr sz="700" b="1" i="0" u="none" strike="noStrike" kern="1200" spc="0" baseline="0">
                          <a:solidFill>
                            <a:schemeClr val="accent1"/>
                          </a:solidFill>
                          <a:latin typeface="+mn-lt"/>
                          <a:ea typeface="+mn-ea"/>
                          <a:cs typeface="+mn-cs"/>
                        </a:defRPr>
                      </a:pPr>
                      <a:t>[VALUE]</a:t>
                    </a:fld>
                    <a:endParaRPr lang="ar-SA" baseline="0">
                      <a:solidFill>
                        <a:srgbClr val="F79646"/>
                      </a:solidFill>
                    </a:endParaRPr>
                  </a:p>
                </c:rich>
              </c:tx>
              <c:spPr>
                <a:noFill/>
                <a:ln>
                  <a:noFill/>
                </a:ln>
                <a:effectLst/>
              </c:spPr>
              <c:dLblPos val="bestFit"/>
              <c:showLegendKey val="0"/>
              <c:showVal val="1"/>
              <c:showCatName val="1"/>
              <c:showSerName val="0"/>
              <c:showPercent val="0"/>
              <c:showBubbleSize val="0"/>
              <c:extLst>
                <c:ext xmlns:c15="http://schemas.microsoft.com/office/drawing/2012/chart" uri="{CE6537A1-D6FC-4f65-9D91-7224C49458BB}">
                  <c15:layout>
                    <c:manualLayout>
                      <c:w val="0.66682274354519633"/>
                      <c:h val="0.22364710597041815"/>
                    </c:manualLayout>
                  </c15:layout>
                  <c15:dlblFieldTable/>
                  <c15:showDataLabelsRange val="0"/>
                </c:ext>
                <c:ext xmlns:c16="http://schemas.microsoft.com/office/drawing/2014/chart" uri="{C3380CC4-5D6E-409C-BE32-E72D297353CC}">
                  <c16:uniqueId val="{00000003-7AEC-4132-83CD-4C038A084B27}"/>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('2.QA-QC'!$A$15,'2.QA-QC'!$A$16)</c:f>
              <c:strCache>
                <c:ptCount val="2"/>
                <c:pt idx="0">
                  <c:v>الخاص بتقرير عدم المطابقة المغلق</c:v>
                </c:pt>
                <c:pt idx="1">
                  <c:v>الخاص بتقرير عدم المطابقة المفتوح</c:v>
                </c:pt>
              </c:strCache>
            </c:strRef>
          </c:cat>
          <c:val>
            <c:numRef>
              <c:f>('2.QA-QC'!$B$15,'2.QA-QC'!$B$16)</c:f>
              <c:numCache>
                <c:formatCode>General</c:formatCode>
                <c:ptCount val="2"/>
                <c:pt idx="0">
                  <c:v>10</c:v>
                </c:pt>
                <c:pt idx="1">
                  <c:v>7</c:v>
                </c:pt>
              </c:numCache>
            </c:numRef>
          </c:val>
          <c:extLst>
            <c:ext xmlns:c16="http://schemas.microsoft.com/office/drawing/2014/chart" uri="{C3380CC4-5D6E-409C-BE32-E72D297353CC}">
              <c16:uniqueId val="{00000004-7AEC-4132-83CD-4C038A084B27}"/>
            </c:ext>
          </c:extLst>
        </c:ser>
        <c:dLbls>
          <c:showLegendKey val="0"/>
          <c:showVal val="0"/>
          <c:showCatName val="1"/>
          <c:showSerName val="0"/>
          <c:showPercent val="0"/>
          <c:showBubbleSize val="0"/>
          <c:showLeaderLines val="1"/>
        </c:dLbls>
        <c:firstSliceAng val="0"/>
      </c:pieChart>
      <c:spPr>
        <a:noFill/>
        <a:ln>
          <a:noFill/>
        </a:ln>
        <a:effectLst/>
      </c:spPr>
    </c:plotArea>
    <c:plotVisOnly val="1"/>
    <c:dispBlanksAs val="zero"/>
    <c:showDLblsOverMax val="0"/>
  </c:chart>
  <c:spPr>
    <a:noFill/>
    <a:ln w="9525" cap="flat" cmpd="sng" algn="ctr">
      <a:noFill/>
      <a:round/>
    </a:ln>
    <a:effectLst/>
  </c:spPr>
  <c:txPr>
    <a:bodyPr/>
    <a:lstStyle/>
    <a:p>
      <a:pPr>
        <a:defRPr/>
      </a:pPr>
      <a:endParaRPr lang="en-US"/>
    </a:p>
  </c:txPr>
  <c:printSettings>
    <c:headerFooter/>
    <c:pageMargins b="0.75000000000000089" l="0.70000000000000062" r="0.70000000000000062" t="0.75000000000000089"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4.emf"/><Relationship Id="rId5" Type="http://schemas.openxmlformats.org/officeDocument/2006/relationships/image" Target="../media/image3.emf"/><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image" Target="../media/image14.emf"/><Relationship Id="rId18" Type="http://schemas.openxmlformats.org/officeDocument/2006/relationships/image" Target="../media/image19.emf"/><Relationship Id="rId26" Type="http://schemas.openxmlformats.org/officeDocument/2006/relationships/image" Target="../media/image27.png"/><Relationship Id="rId3" Type="http://schemas.openxmlformats.org/officeDocument/2006/relationships/chart" Target="../charts/chart6.xml"/><Relationship Id="rId21" Type="http://schemas.openxmlformats.org/officeDocument/2006/relationships/image" Target="../media/image22.emf"/><Relationship Id="rId7" Type="http://schemas.openxmlformats.org/officeDocument/2006/relationships/image" Target="../media/image8.emf"/><Relationship Id="rId12" Type="http://schemas.openxmlformats.org/officeDocument/2006/relationships/image" Target="../media/image13.emf"/><Relationship Id="rId17" Type="http://schemas.openxmlformats.org/officeDocument/2006/relationships/image" Target="../media/image18.emf"/><Relationship Id="rId25" Type="http://schemas.openxmlformats.org/officeDocument/2006/relationships/image" Target="../media/image26.emf"/><Relationship Id="rId2" Type="http://schemas.openxmlformats.org/officeDocument/2006/relationships/chart" Target="../charts/chart5.xml"/><Relationship Id="rId16" Type="http://schemas.openxmlformats.org/officeDocument/2006/relationships/image" Target="../media/image17.emf"/><Relationship Id="rId20" Type="http://schemas.openxmlformats.org/officeDocument/2006/relationships/image" Target="../media/image21.emf"/><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image" Target="../media/image12.emf"/><Relationship Id="rId24" Type="http://schemas.openxmlformats.org/officeDocument/2006/relationships/image" Target="../media/image25.emf"/><Relationship Id="rId5" Type="http://schemas.openxmlformats.org/officeDocument/2006/relationships/chart" Target="../charts/chart8.xml"/><Relationship Id="rId15" Type="http://schemas.openxmlformats.org/officeDocument/2006/relationships/image" Target="../media/image16.emf"/><Relationship Id="rId23" Type="http://schemas.openxmlformats.org/officeDocument/2006/relationships/image" Target="../media/image24.emf"/><Relationship Id="rId10" Type="http://schemas.openxmlformats.org/officeDocument/2006/relationships/image" Target="../media/image11.emf"/><Relationship Id="rId19" Type="http://schemas.openxmlformats.org/officeDocument/2006/relationships/image" Target="../media/image20.emf"/><Relationship Id="rId4" Type="http://schemas.openxmlformats.org/officeDocument/2006/relationships/chart" Target="../charts/chart7.xml"/><Relationship Id="rId9" Type="http://schemas.openxmlformats.org/officeDocument/2006/relationships/image" Target="../media/image10.emf"/><Relationship Id="rId14" Type="http://schemas.openxmlformats.org/officeDocument/2006/relationships/image" Target="../media/image15.emf"/><Relationship Id="rId22" Type="http://schemas.openxmlformats.org/officeDocument/2006/relationships/image" Target="../media/image23.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35.emf"/><Relationship Id="rId13" Type="http://schemas.openxmlformats.org/officeDocument/2006/relationships/image" Target="../media/image40.emf"/><Relationship Id="rId18" Type="http://schemas.openxmlformats.org/officeDocument/2006/relationships/image" Target="../media/image45.emf"/><Relationship Id="rId3" Type="http://schemas.openxmlformats.org/officeDocument/2006/relationships/image" Target="../media/image30.emf"/><Relationship Id="rId7" Type="http://schemas.openxmlformats.org/officeDocument/2006/relationships/image" Target="../media/image34.emf"/><Relationship Id="rId12" Type="http://schemas.openxmlformats.org/officeDocument/2006/relationships/image" Target="../media/image39.emf"/><Relationship Id="rId17" Type="http://schemas.openxmlformats.org/officeDocument/2006/relationships/image" Target="../media/image44.emf"/><Relationship Id="rId2" Type="http://schemas.openxmlformats.org/officeDocument/2006/relationships/image" Target="../media/image29.emf"/><Relationship Id="rId16" Type="http://schemas.openxmlformats.org/officeDocument/2006/relationships/image" Target="../media/image43.emf"/><Relationship Id="rId1" Type="http://schemas.openxmlformats.org/officeDocument/2006/relationships/image" Target="../media/image28.emf"/><Relationship Id="rId6" Type="http://schemas.openxmlformats.org/officeDocument/2006/relationships/image" Target="../media/image33.emf"/><Relationship Id="rId11" Type="http://schemas.openxmlformats.org/officeDocument/2006/relationships/image" Target="../media/image38.emf"/><Relationship Id="rId5" Type="http://schemas.openxmlformats.org/officeDocument/2006/relationships/image" Target="../media/image32.emf"/><Relationship Id="rId15" Type="http://schemas.openxmlformats.org/officeDocument/2006/relationships/image" Target="../media/image42.emf"/><Relationship Id="rId10" Type="http://schemas.openxmlformats.org/officeDocument/2006/relationships/image" Target="../media/image37.emf"/><Relationship Id="rId19" Type="http://schemas.openxmlformats.org/officeDocument/2006/relationships/image" Target="../media/image46.emf"/><Relationship Id="rId4" Type="http://schemas.openxmlformats.org/officeDocument/2006/relationships/image" Target="../media/image31.emf"/><Relationship Id="rId9" Type="http://schemas.openxmlformats.org/officeDocument/2006/relationships/image" Target="../media/image36.emf"/><Relationship Id="rId14" Type="http://schemas.openxmlformats.org/officeDocument/2006/relationships/image" Target="../media/image41.emf"/></Relationships>
</file>

<file path=xl/drawings/drawing1.xml><?xml version="1.0" encoding="utf-8"?>
<xdr:wsDr xmlns:xdr="http://schemas.openxmlformats.org/drawingml/2006/spreadsheetDrawing" xmlns:a="http://schemas.openxmlformats.org/drawingml/2006/main">
  <xdr:twoCellAnchor>
    <xdr:from>
      <xdr:col>1</xdr:col>
      <xdr:colOff>104774</xdr:colOff>
      <xdr:row>1</xdr:row>
      <xdr:rowOff>113000</xdr:rowOff>
    </xdr:from>
    <xdr:to>
      <xdr:col>8</xdr:col>
      <xdr:colOff>415636</xdr:colOff>
      <xdr:row>20</xdr:row>
      <xdr:rowOff>103908</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68407</xdr:colOff>
      <xdr:row>65</xdr:row>
      <xdr:rowOff>173616</xdr:rowOff>
    </xdr:from>
    <xdr:to>
      <xdr:col>15</xdr:col>
      <xdr:colOff>259771</xdr:colOff>
      <xdr:row>86</xdr:row>
      <xdr:rowOff>34638</xdr:rowOff>
    </xdr:to>
    <xdr:graphicFrame macro="">
      <xdr:nvGraphicFramePr>
        <xdr:cNvPr id="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348096</xdr:colOff>
      <xdr:row>66</xdr:row>
      <xdr:rowOff>3465</xdr:rowOff>
    </xdr:from>
    <xdr:to>
      <xdr:col>29</xdr:col>
      <xdr:colOff>536863</xdr:colOff>
      <xdr:row>86</xdr:row>
      <xdr:rowOff>17319</xdr:rowOff>
    </xdr:to>
    <xdr:graphicFrame macro="">
      <xdr:nvGraphicFramePr>
        <xdr:cNvPr id="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9</xdr:col>
          <xdr:colOff>200025</xdr:colOff>
          <xdr:row>1</xdr:row>
          <xdr:rowOff>123825</xdr:rowOff>
        </xdr:from>
        <xdr:to>
          <xdr:col>18</xdr:col>
          <xdr:colOff>485775</xdr:colOff>
          <xdr:row>20</xdr:row>
          <xdr:rowOff>76200</xdr:rowOff>
        </xdr:to>
        <xdr:pic>
          <xdr:nvPicPr>
            <xdr:cNvPr id="213229" name="Picture 2"/>
            <xdr:cNvPicPr>
              <a:picLocks noChangeAspect="1" noChangeArrowheads="1"/>
              <a:extLst>
                <a:ext uri="{84589F7E-364E-4C9E-8A38-B11213B215E9}">
                  <a14:cameraTool cellRange="#REF!" spid="_x0000_s213274"/>
                </a:ext>
              </a:extLst>
            </xdr:cNvPicPr>
          </xdr:nvPicPr>
          <xdr:blipFill>
            <a:blip xmlns:r="http://schemas.openxmlformats.org/officeDocument/2006/relationships" r:embed="rId4">
              <a:extLst>
                <a:ext uri="{28A0092B-C50C-407E-A947-70E740481C1C}">
                  <a14:useLocalDpi val="0"/>
                </a:ext>
              </a:extLst>
            </a:blip>
            <a:srcRect/>
            <a:stretch>
              <a:fillRect/>
            </a:stretch>
          </xdr:blipFill>
          <xdr:spPr bwMode="auto">
            <a:xfrm>
              <a:off x="5324475" y="428625"/>
              <a:ext cx="5772150" cy="35718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24</xdr:row>
          <xdr:rowOff>57150</xdr:rowOff>
        </xdr:from>
        <xdr:to>
          <xdr:col>42</xdr:col>
          <xdr:colOff>123825</xdr:colOff>
          <xdr:row>60</xdr:row>
          <xdr:rowOff>142875</xdr:rowOff>
        </xdr:to>
        <xdr:pic>
          <xdr:nvPicPr>
            <xdr:cNvPr id="213230" name="Picture 6"/>
            <xdr:cNvPicPr>
              <a:picLocks noChangeAspect="1" noChangeArrowheads="1"/>
              <a:extLst>
                <a:ext uri="{84589F7E-364E-4C9E-8A38-B11213B215E9}">
                  <a14:cameraTool cellRange="#REF!" spid="_x0000_s213275"/>
                </a:ext>
              </a:extLst>
            </xdr:cNvPicPr>
          </xdr:nvPicPr>
          <xdr:blipFill>
            <a:blip xmlns:r="http://schemas.openxmlformats.org/officeDocument/2006/relationships" r:embed="rId5">
              <a:extLst>
                <a:ext uri="{28A0092B-C50C-407E-A947-70E740481C1C}">
                  <a14:useLocalDpi val="0"/>
                </a:ext>
              </a:extLst>
            </a:blip>
            <a:srcRect/>
            <a:stretch>
              <a:fillRect/>
            </a:stretch>
          </xdr:blipFill>
          <xdr:spPr bwMode="auto">
            <a:xfrm>
              <a:off x="8343900" y="4857750"/>
              <a:ext cx="16297275" cy="7058025"/>
            </a:xfrm>
            <a:prstGeom prst="rect">
              <a:avLst/>
            </a:prstGeom>
            <a:noFill/>
            <a:ln w="9525">
              <a:solidFill>
                <a:srgbClr val="4F81BD"/>
              </a:solidFill>
              <a:miter lim="800000"/>
              <a:headEnd/>
              <a:tailEnd/>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22</xdr:row>
          <xdr:rowOff>142875</xdr:rowOff>
        </xdr:from>
        <xdr:to>
          <xdr:col>14</xdr:col>
          <xdr:colOff>104775</xdr:colOff>
          <xdr:row>63</xdr:row>
          <xdr:rowOff>76200</xdr:rowOff>
        </xdr:to>
        <xdr:pic>
          <xdr:nvPicPr>
            <xdr:cNvPr id="213231" name="Picture 9"/>
            <xdr:cNvPicPr>
              <a:picLocks noChangeAspect="1" noChangeArrowheads="1"/>
              <a:extLst>
                <a:ext uri="{84589F7E-364E-4C9E-8A38-B11213B215E9}">
                  <a14:cameraTool cellRange="#REF!" spid="_x0000_s213276"/>
                </a:ext>
              </a:extLst>
            </xdr:cNvPicPr>
          </xdr:nvPicPr>
          <xdr:blipFill>
            <a:blip xmlns:r="http://schemas.openxmlformats.org/officeDocument/2006/relationships" r:embed="rId6">
              <a:extLst>
                <a:ext uri="{28A0092B-C50C-407E-A947-70E740481C1C}">
                  <a14:useLocalDpi val="0"/>
                </a:ext>
              </a:extLst>
            </a:blip>
            <a:srcRect/>
            <a:stretch>
              <a:fillRect/>
            </a:stretch>
          </xdr:blipFill>
          <xdr:spPr bwMode="auto">
            <a:xfrm>
              <a:off x="323850" y="4562475"/>
              <a:ext cx="7953375" cy="78581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c:userShapes xmlns:c="http://schemas.openxmlformats.org/drawingml/2006/chart">
  <cdr:relSizeAnchor xmlns:cdr="http://schemas.openxmlformats.org/drawingml/2006/chartDrawing">
    <cdr:from>
      <cdr:x>0.72974</cdr:x>
      <cdr:y>0.70018</cdr:y>
    </cdr:from>
    <cdr:to>
      <cdr:x>0.7608</cdr:x>
      <cdr:y>0.73898</cdr:y>
    </cdr:to>
    <cdr:sp macro="" textlink="">
      <cdr:nvSpPr>
        <cdr:cNvPr id="2" name="Rectangle 1"/>
        <cdr:cNvSpPr/>
      </cdr:nvSpPr>
      <cdr:spPr>
        <a:xfrm xmlns:a="http://schemas.openxmlformats.org/drawingml/2006/main">
          <a:off x="2724703" y="1890713"/>
          <a:ext cx="115957" cy="104775"/>
        </a:xfrm>
        <a:prstGeom xmlns:a="http://schemas.openxmlformats.org/drawingml/2006/main" prst="rect">
          <a:avLst/>
        </a:prstGeom>
        <a:solidFill xmlns:a="http://schemas.openxmlformats.org/drawingml/2006/main">
          <a:schemeClr val="accent5"/>
        </a:solidFill>
        <a:ln xmlns:a="http://schemas.openxmlformats.org/drawingml/2006/main">
          <a:solidFill>
            <a:schemeClr val="accent5"/>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0.7274</cdr:x>
      <cdr:y>0.89359</cdr:y>
    </cdr:from>
    <cdr:to>
      <cdr:x>0.75845</cdr:x>
      <cdr:y>0.93239</cdr:y>
    </cdr:to>
    <cdr:sp macro="" textlink="">
      <cdr:nvSpPr>
        <cdr:cNvPr id="3" name="Rectangle 2"/>
        <cdr:cNvSpPr/>
      </cdr:nvSpPr>
      <cdr:spPr>
        <a:xfrm xmlns:a="http://schemas.openxmlformats.org/drawingml/2006/main">
          <a:off x="2715959" y="2413000"/>
          <a:ext cx="115957" cy="104775"/>
        </a:xfrm>
        <a:prstGeom xmlns:a="http://schemas.openxmlformats.org/drawingml/2006/main" prst="rect">
          <a:avLst/>
        </a:prstGeom>
        <a:solidFill xmlns:a="http://schemas.openxmlformats.org/drawingml/2006/main">
          <a:schemeClr val="accent4">
            <a:lumMod val="60000"/>
            <a:lumOff val="40000"/>
          </a:schemeClr>
        </a:solidFill>
        <a:ln xmlns:a="http://schemas.openxmlformats.org/drawingml/2006/main">
          <a:solidFill>
            <a:schemeClr val="accent4">
              <a:lumMod val="60000"/>
              <a:lumOff val="40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0.72533</cdr:x>
      <cdr:y>0.79483</cdr:y>
    </cdr:from>
    <cdr:to>
      <cdr:x>0.75638</cdr:x>
      <cdr:y>0.83363</cdr:y>
    </cdr:to>
    <cdr:sp macro="" textlink="">
      <cdr:nvSpPr>
        <cdr:cNvPr id="4" name="Rectangle 3"/>
        <cdr:cNvSpPr/>
      </cdr:nvSpPr>
      <cdr:spPr>
        <a:xfrm xmlns:a="http://schemas.openxmlformats.org/drawingml/2006/main">
          <a:off x="2708229" y="2146300"/>
          <a:ext cx="115957" cy="104775"/>
        </a:xfrm>
        <a:prstGeom xmlns:a="http://schemas.openxmlformats.org/drawingml/2006/main" prst="rect">
          <a:avLst/>
        </a:prstGeom>
        <a:solidFill xmlns:a="http://schemas.openxmlformats.org/drawingml/2006/main">
          <a:schemeClr val="accent6"/>
        </a:solidFill>
        <a:ln xmlns:a="http://schemas.openxmlformats.org/drawingml/2006/main">
          <a:solidFill>
            <a:schemeClr val="accent6"/>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0.75572</cdr:x>
      <cdr:y>0.66656</cdr:y>
    </cdr:from>
    <cdr:to>
      <cdr:x>0.94347</cdr:x>
      <cdr:y>0.76302</cdr:y>
    </cdr:to>
    <cdr:sp macro="" textlink="">
      <cdr:nvSpPr>
        <cdr:cNvPr id="5" name="TextBox 3"/>
        <cdr:cNvSpPr txBox="1"/>
      </cdr:nvSpPr>
      <cdr:spPr>
        <a:xfrm xmlns:a="http://schemas.openxmlformats.org/drawingml/2006/main">
          <a:off x="3485255" y="2152594"/>
          <a:ext cx="865878" cy="31149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400" b="1"/>
            <a:t>Section</a:t>
          </a:r>
          <a:r>
            <a:rPr lang="en-US" sz="1400" b="1" baseline="0"/>
            <a:t> 1</a:t>
          </a:r>
          <a:endParaRPr lang="en-US" sz="1400" b="1"/>
        </a:p>
      </cdr:txBody>
    </cdr:sp>
  </cdr:relSizeAnchor>
  <cdr:relSizeAnchor xmlns:cdr="http://schemas.openxmlformats.org/drawingml/2006/chartDrawing">
    <cdr:from>
      <cdr:x>0.75827</cdr:x>
      <cdr:y>0.76533</cdr:y>
    </cdr:from>
    <cdr:to>
      <cdr:x>0.94602</cdr:x>
      <cdr:y>0.86178</cdr:y>
    </cdr:to>
    <cdr:sp macro="" textlink="">
      <cdr:nvSpPr>
        <cdr:cNvPr id="6" name="TextBox 4"/>
        <cdr:cNvSpPr txBox="1"/>
      </cdr:nvSpPr>
      <cdr:spPr>
        <a:xfrm xmlns:a="http://schemas.openxmlformats.org/drawingml/2006/main">
          <a:off x="3497020" y="2471548"/>
          <a:ext cx="865878" cy="31149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400" b="1"/>
            <a:t>Section</a:t>
          </a:r>
          <a:r>
            <a:rPr lang="en-US" sz="1400" b="1" baseline="0"/>
            <a:t> 2</a:t>
          </a:r>
          <a:endParaRPr lang="en-US" sz="1400" b="1"/>
        </a:p>
      </cdr:txBody>
    </cdr:sp>
  </cdr:relSizeAnchor>
  <cdr:relSizeAnchor xmlns:cdr="http://schemas.openxmlformats.org/drawingml/2006/chartDrawing">
    <cdr:from>
      <cdr:x>0.76082</cdr:x>
      <cdr:y>0.86762</cdr:y>
    </cdr:from>
    <cdr:to>
      <cdr:x>0.94857</cdr:x>
      <cdr:y>0.96407</cdr:y>
    </cdr:to>
    <cdr:sp macro="" textlink="">
      <cdr:nvSpPr>
        <cdr:cNvPr id="7" name="TextBox 5"/>
        <cdr:cNvSpPr txBox="1"/>
      </cdr:nvSpPr>
      <cdr:spPr>
        <a:xfrm xmlns:a="http://schemas.openxmlformats.org/drawingml/2006/main">
          <a:off x="3508785" y="2801893"/>
          <a:ext cx="865878" cy="31149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400" b="1"/>
            <a:t>Section</a:t>
          </a:r>
          <a:r>
            <a:rPr lang="en-US" sz="1400" b="1" baseline="0"/>
            <a:t> 3</a:t>
          </a:r>
          <a:endParaRPr lang="en-US" sz="1400" b="1"/>
        </a:p>
      </cdr:txBody>
    </cdr:sp>
  </cdr:relSizeAnchor>
</c:userShapes>
</file>

<file path=xl/drawings/drawing3.xml><?xml version="1.0" encoding="utf-8"?>
<xdr:wsDr xmlns:xdr="http://schemas.openxmlformats.org/drawingml/2006/spreadsheetDrawing" xmlns:a="http://schemas.openxmlformats.org/drawingml/2006/main">
  <xdr:twoCellAnchor>
    <xdr:from>
      <xdr:col>17</xdr:col>
      <xdr:colOff>107157</xdr:colOff>
      <xdr:row>24</xdr:row>
      <xdr:rowOff>154781</xdr:rowOff>
    </xdr:from>
    <xdr:to>
      <xdr:col>57</xdr:col>
      <xdr:colOff>16535</xdr:colOff>
      <xdr:row>38</xdr:row>
      <xdr:rowOff>113108</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37</xdr:col>
      <xdr:colOff>39363</xdr:colOff>
      <xdr:row>5</xdr:row>
      <xdr:rowOff>23393</xdr:rowOff>
    </xdr:from>
    <xdr:to>
      <xdr:col>56</xdr:col>
      <xdr:colOff>113109</xdr:colOff>
      <xdr:row>15</xdr:row>
      <xdr:rowOff>184547</xdr:rowOff>
    </xdr:to>
    <xdr:sp macro="" textlink="">
      <xdr:nvSpPr>
        <xdr:cNvPr id="7" name="TextBox 6"/>
        <xdr:cNvSpPr txBox="1"/>
      </xdr:nvSpPr>
      <xdr:spPr>
        <a:xfrm>
          <a:off x="4224410" y="1178299"/>
          <a:ext cx="2222824" cy="20661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r>
            <a:rPr lang="ar-EG" sz="800" b="1" u="sng"/>
            <a:t>الصحة والسلامة والأمن:</a:t>
          </a:r>
        </a:p>
        <a:p>
          <a:pPr algn="r" rtl="1"/>
          <a:r>
            <a:rPr lang="ar-EG" sz="800" b="0" u="none"/>
            <a:t>حدثت حادثة واحدة قابلة للتسجيل عندما كان عامل صب الخرسانة يدق مسمار في صب الخرسانة عندما ارتدت المطرقة مرة أخرى من الخشب وارتطمت بنظارات السلامة مما تسبب في تمزق صغير لحاجبه الأيسر. و</a:t>
          </a:r>
          <a:r>
            <a:rPr lang="ar-EG" sz="800" b="0" u="none">
              <a:solidFill>
                <a:schemeClr val="dk1"/>
              </a:solidFill>
              <a:latin typeface="+mn-lt"/>
              <a:ea typeface="+mn-ea"/>
              <a:cs typeface="+mn-cs"/>
            </a:rPr>
            <a:t>حدثت</a:t>
          </a:r>
          <a:r>
            <a:rPr lang="ar-EG" sz="800" b="0">
              <a:solidFill>
                <a:schemeClr val="dk1"/>
              </a:solidFill>
              <a:latin typeface="+mn-lt"/>
              <a:ea typeface="+mn-ea"/>
              <a:cs typeface="+mn-cs"/>
            </a:rPr>
            <a:t> </a:t>
          </a:r>
          <a:r>
            <a:rPr lang="ar-EG" sz="800" b="0" u="none">
              <a:solidFill>
                <a:schemeClr val="dk1"/>
              </a:solidFill>
              <a:latin typeface="+mn-lt"/>
              <a:ea typeface="+mn-ea"/>
              <a:cs typeface="+mn-cs"/>
            </a:rPr>
            <a:t>حادثة واحدة وشيكة الحدوث </a:t>
          </a:r>
          <a:r>
            <a:rPr lang="ar-EG" sz="800" b="0" u="none"/>
            <a:t>عندما انفصل دلو جرافة القلب من ذراع الرفع في حين تفريغ المواد، انحرف الدلو 60 درجة </a:t>
          </a:r>
          <a:r>
            <a:rPr lang="ar-EG" sz="800" b="0" u="none">
              <a:solidFill>
                <a:schemeClr val="dk1"/>
              </a:solidFill>
              <a:latin typeface="+mn-lt"/>
              <a:ea typeface="+mn-ea"/>
              <a:cs typeface="+mn-cs"/>
            </a:rPr>
            <a:t>تقريبًا</a:t>
          </a:r>
          <a:r>
            <a:rPr lang="ar-EG" sz="800" b="0">
              <a:solidFill>
                <a:schemeClr val="dk1"/>
              </a:solidFill>
              <a:latin typeface="+mn-lt"/>
              <a:ea typeface="+mn-ea"/>
              <a:cs typeface="+mn-cs"/>
            </a:rPr>
            <a:t> </a:t>
          </a:r>
          <a:r>
            <a:rPr lang="ar-EG" sz="800" b="0" u="none"/>
            <a:t>على جانبه الأيمن.</a:t>
          </a:r>
        </a:p>
        <a:p>
          <a:pPr algn="r" rtl="1"/>
          <a:r>
            <a:rPr lang="en-US" sz="800" b="0" u="none"/>
            <a:t> </a:t>
          </a:r>
        </a:p>
        <a:p>
          <a:pPr algn="r" rtl="1"/>
          <a:endParaRPr lang="en-US" sz="800" b="0" u="none"/>
        </a:p>
        <a:p>
          <a:pPr algn="r" rtl="1"/>
          <a:r>
            <a:rPr lang="ar-EG" sz="800" b="1" u="sng">
              <a:solidFill>
                <a:schemeClr val="dk1"/>
              </a:solidFill>
              <a:effectLst/>
              <a:latin typeface="+mn-lt"/>
              <a:ea typeface="+mn-ea"/>
              <a:cs typeface="+mn-cs"/>
            </a:rPr>
            <a:t>البيئية:</a:t>
          </a:r>
        </a:p>
        <a:p>
          <a:pPr algn="r" rtl="1"/>
          <a:r>
            <a:rPr lang="ar-EG" sz="800" b="0" u="none">
              <a:solidFill>
                <a:schemeClr val="dk1"/>
              </a:solidFill>
              <a:effectLst/>
              <a:latin typeface="+mn-lt"/>
              <a:ea typeface="+mn-ea"/>
              <a:cs typeface="+mn-cs"/>
            </a:rPr>
            <a:t>وقع تسرب ديزل صغير في منطقة بيئية غير حساسة وتم تنظيفه.</a:t>
          </a:r>
          <a:endParaRPr lang="en-US" sz="800" b="0" u="none">
            <a:effectLst/>
          </a:endParaRPr>
        </a:p>
      </xdr:txBody>
    </xdr:sp>
    <xdr:clientData/>
  </xdr:twoCellAnchor>
  <xdr:twoCellAnchor>
    <xdr:from>
      <xdr:col>19</xdr:col>
      <xdr:colOff>70511</xdr:colOff>
      <xdr:row>25</xdr:row>
      <xdr:rowOff>80892</xdr:rowOff>
    </xdr:from>
    <xdr:to>
      <xdr:col>32</xdr:col>
      <xdr:colOff>82153</xdr:colOff>
      <xdr:row>30</xdr:row>
      <xdr:rowOff>11907</xdr:rowOff>
    </xdr:to>
    <xdr:sp macro="" textlink="">
      <xdr:nvSpPr>
        <xdr:cNvPr id="14" name="TextBox 13"/>
        <xdr:cNvSpPr txBox="1"/>
      </xdr:nvSpPr>
      <xdr:spPr>
        <a:xfrm>
          <a:off x="2219589" y="5045798"/>
          <a:ext cx="1482064" cy="10978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r>
            <a:rPr lang="ar-EG" sz="800" b="1" u="sng"/>
            <a:t>التقدم:</a:t>
          </a:r>
        </a:p>
        <a:p>
          <a:pPr algn="r" rtl="1"/>
          <a:r>
            <a:rPr lang="ar-EG" sz="800" b="0" u="none"/>
            <a:t>تقدم البناء الحالي عند 4.1٪ مقابل خطة 5.0٪. ويعزى نقص التقدم إلى تعطل المعدات المفرط. ومن المتوقع أن يتم تعبئة كاتربيلر 5110 جديدة في الشهر المقبل.</a:t>
          </a:r>
          <a:endParaRPr lang="en-US" sz="800" b="0" u="none" baseline="0"/>
        </a:p>
      </xdr:txBody>
    </xdr:sp>
    <xdr:clientData/>
  </xdr:twoCellAnchor>
  <xdr:twoCellAnchor>
    <xdr:from>
      <xdr:col>10</xdr:col>
      <xdr:colOff>46435</xdr:colOff>
      <xdr:row>17</xdr:row>
      <xdr:rowOff>11906</xdr:rowOff>
    </xdr:from>
    <xdr:to>
      <xdr:col>20</xdr:col>
      <xdr:colOff>89694</xdr:colOff>
      <xdr:row>22</xdr:row>
      <xdr:rowOff>178594</xdr:rowOff>
    </xdr:to>
    <xdr:graphicFrame macro="">
      <xdr:nvGraphicFramePr>
        <xdr:cNvPr id="20"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13817</xdr:colOff>
      <xdr:row>24</xdr:row>
      <xdr:rowOff>15403</xdr:rowOff>
    </xdr:from>
    <xdr:to>
      <xdr:col>16</xdr:col>
      <xdr:colOff>107156</xdr:colOff>
      <xdr:row>38</xdr:row>
      <xdr:rowOff>166686</xdr:rowOff>
    </xdr:to>
    <xdr:sp macro="" textlink="">
      <xdr:nvSpPr>
        <xdr:cNvPr id="32" name="TextBox 31"/>
        <xdr:cNvSpPr txBox="1"/>
      </xdr:nvSpPr>
      <xdr:spPr>
        <a:xfrm>
          <a:off x="126926" y="4789809"/>
          <a:ext cx="1789980" cy="3187377"/>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r>
            <a:rPr lang="ar-EG" sz="800" b="1" u="sng">
              <a:solidFill>
                <a:schemeClr val="dk1"/>
              </a:solidFill>
              <a:latin typeface="+mn-lt"/>
              <a:ea typeface="+mn-ea"/>
              <a:cs typeface="+mn-cs"/>
            </a:rPr>
            <a:t>الانجازات الرئيسية:</a:t>
          </a:r>
        </a:p>
        <a:p>
          <a:pPr algn="r" rtl="1"/>
          <a:endParaRPr lang="en-US" sz="800" b="0" u="none"/>
        </a:p>
        <a:p>
          <a:pPr algn="r" rtl="1"/>
          <a:r>
            <a:rPr lang="en-US" sz="800" b="0" u="none"/>
            <a:t>XYZ</a:t>
          </a:r>
        </a:p>
        <a:p>
          <a:pPr algn="r" rtl="1"/>
          <a:endParaRPr lang="en-US" sz="800" b="0" u="none"/>
        </a:p>
        <a:p>
          <a:pPr algn="r" rtl="1"/>
          <a:r>
            <a:rPr lang="ar-EG" sz="800" b="1" u="sng"/>
            <a:t>المسائل الحرجة:</a:t>
          </a:r>
          <a:endParaRPr lang="en-US" sz="800" b="1" u="sng"/>
        </a:p>
        <a:p>
          <a:pPr marL="0" indent="0" algn="r" rtl="1"/>
          <a:endParaRPr lang="en-US" sz="800" b="0" u="none">
            <a:solidFill>
              <a:schemeClr val="dk1"/>
            </a:solidFill>
            <a:latin typeface="+mn-lt"/>
            <a:ea typeface="+mn-ea"/>
            <a:cs typeface="+mn-cs"/>
          </a:endParaRPr>
        </a:p>
        <a:p>
          <a:pPr marL="0" indent="0" algn="r" rtl="1"/>
          <a:r>
            <a:rPr lang="en-US" sz="800" b="0" u="none">
              <a:solidFill>
                <a:schemeClr val="dk1"/>
              </a:solidFill>
              <a:latin typeface="+mn-lt"/>
              <a:ea typeface="+mn-ea"/>
              <a:cs typeface="+mn-cs"/>
            </a:rPr>
            <a:t>XYZ</a:t>
          </a:r>
        </a:p>
        <a:p>
          <a:pPr marL="0" indent="0" algn="r" rtl="1"/>
          <a:endParaRPr lang="en-US" sz="800" b="0" u="none">
            <a:solidFill>
              <a:schemeClr val="dk1"/>
            </a:solidFill>
            <a:latin typeface="+mn-lt"/>
            <a:ea typeface="+mn-ea"/>
            <a:cs typeface="+mn-cs"/>
          </a:endParaRPr>
        </a:p>
        <a:p>
          <a:pPr marL="0" marR="0" lvl="0" indent="0" algn="r" defTabSz="914400" rtl="1" eaLnBrk="1" fontAlgn="auto" latinLnBrk="0" hangingPunct="1">
            <a:lnSpc>
              <a:spcPct val="100000"/>
            </a:lnSpc>
            <a:spcBef>
              <a:spcPts val="0"/>
            </a:spcBef>
            <a:spcAft>
              <a:spcPts val="0"/>
            </a:spcAft>
            <a:buClrTx/>
            <a:buSzTx/>
            <a:buFontTx/>
            <a:buNone/>
            <a:tabLst/>
            <a:defRPr/>
          </a:pPr>
          <a:r>
            <a:rPr lang="ar-EG" sz="800" b="1" u="sng">
              <a:solidFill>
                <a:schemeClr val="dk1"/>
              </a:solidFill>
              <a:effectLst/>
              <a:latin typeface="+mn-lt"/>
              <a:ea typeface="+mn-ea"/>
              <a:cs typeface="+mn-cs"/>
            </a:rPr>
            <a:t>المخاطر والفرص:</a:t>
          </a:r>
          <a:endParaRPr lang="en-US" sz="800">
            <a:effectLst/>
          </a:endParaRPr>
        </a:p>
        <a:p>
          <a:pPr marL="0" indent="0" algn="r" rtl="1"/>
          <a:endParaRPr lang="en-US" sz="800" b="0" u="none">
            <a:solidFill>
              <a:schemeClr val="dk1"/>
            </a:solidFill>
            <a:latin typeface="+mn-lt"/>
            <a:ea typeface="+mn-ea"/>
            <a:cs typeface="+mn-cs"/>
          </a:endParaRPr>
        </a:p>
        <a:p>
          <a:pPr marL="0" marR="0" lvl="0" indent="0" algn="r" defTabSz="914400" rtl="1" eaLnBrk="1" fontAlgn="auto" latinLnBrk="0" hangingPunct="1">
            <a:lnSpc>
              <a:spcPct val="100000"/>
            </a:lnSpc>
            <a:spcBef>
              <a:spcPts val="0"/>
            </a:spcBef>
            <a:spcAft>
              <a:spcPts val="0"/>
            </a:spcAft>
            <a:buClrTx/>
            <a:buSzTx/>
            <a:buFontTx/>
            <a:buNone/>
            <a:tabLst/>
            <a:defRPr/>
          </a:pPr>
          <a:r>
            <a:rPr lang="en-US" sz="800" b="0" u="none">
              <a:solidFill>
                <a:schemeClr val="dk1"/>
              </a:solidFill>
              <a:latin typeface="+mn-lt"/>
              <a:ea typeface="+mn-ea"/>
              <a:cs typeface="+mn-cs"/>
            </a:rPr>
            <a:t>XYZ</a:t>
          </a:r>
        </a:p>
        <a:p>
          <a:pPr algn="r" rtl="1"/>
          <a:endParaRPr lang="en-US" sz="800" b="1" u="sng"/>
        </a:p>
      </xdr:txBody>
    </xdr:sp>
    <xdr:clientData/>
  </xdr:twoCellAnchor>
  <xdr:twoCellAnchor>
    <xdr:from>
      <xdr:col>20</xdr:col>
      <xdr:colOff>66278</xdr:colOff>
      <xdr:row>17</xdr:row>
      <xdr:rowOff>5953</xdr:rowOff>
    </xdr:from>
    <xdr:to>
      <xdr:col>30</xdr:col>
      <xdr:colOff>84137</xdr:colOff>
      <xdr:row>22</xdr:row>
      <xdr:rowOff>184547</xdr:rowOff>
    </xdr:to>
    <xdr:graphicFrame macro="">
      <xdr:nvGraphicFramePr>
        <xdr:cNvPr id="6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17861</xdr:colOff>
      <xdr:row>52</xdr:row>
      <xdr:rowOff>23812</xdr:rowOff>
    </xdr:from>
    <xdr:to>
      <xdr:col>56</xdr:col>
      <xdr:colOff>89297</xdr:colOff>
      <xdr:row>62</xdr:row>
      <xdr:rowOff>166687</xdr:rowOff>
    </xdr:to>
    <xdr:graphicFrame macro="">
      <xdr:nvGraphicFramePr>
        <xdr:cNvPr id="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5499</xdr:colOff>
      <xdr:row>52</xdr:row>
      <xdr:rowOff>89295</xdr:rowOff>
    </xdr:from>
    <xdr:to>
      <xdr:col>19</xdr:col>
      <xdr:colOff>107156</xdr:colOff>
      <xdr:row>55</xdr:row>
      <xdr:rowOff>0</xdr:rowOff>
    </xdr:to>
    <xdr:graphicFrame macro="">
      <xdr:nvGraphicFramePr>
        <xdr:cNvPr id="8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17860</xdr:colOff>
      <xdr:row>17</xdr:row>
      <xdr:rowOff>11906</xdr:rowOff>
    </xdr:from>
    <xdr:to>
      <xdr:col>11</xdr:col>
      <xdr:colOff>61119</xdr:colOff>
      <xdr:row>22</xdr:row>
      <xdr:rowOff>160735</xdr:rowOff>
    </xdr:to>
    <xdr:graphicFrame macro="">
      <xdr:nvGraphicFramePr>
        <xdr:cNvPr id="3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34206</xdr:colOff>
      <xdr:row>121</xdr:row>
      <xdr:rowOff>77392</xdr:rowOff>
    </xdr:from>
    <xdr:to>
      <xdr:col>56</xdr:col>
      <xdr:colOff>89839</xdr:colOff>
      <xdr:row>124</xdr:row>
      <xdr:rowOff>172642</xdr:rowOff>
    </xdr:to>
    <xdr:sp macro="" textlink="">
      <xdr:nvSpPr>
        <xdr:cNvPr id="46" name="TextBox 45"/>
        <xdr:cNvSpPr txBox="1"/>
      </xdr:nvSpPr>
      <xdr:spPr>
        <a:xfrm>
          <a:off x="147315" y="24128017"/>
          <a:ext cx="6276649" cy="666750"/>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u="sng"/>
            <a:t>Remarks: </a:t>
          </a:r>
        </a:p>
        <a:p>
          <a:endParaRPr lang="en-US" sz="800" b="1" u="sng"/>
        </a:p>
      </xdr:txBody>
    </xdr:sp>
    <xdr:clientData/>
  </xdr:twoCellAnchor>
  <mc:AlternateContent xmlns:mc="http://schemas.openxmlformats.org/markup-compatibility/2006">
    <mc:Choice xmlns:a14="http://schemas.microsoft.com/office/drawing/2010/main" Requires="a14">
      <xdr:twoCellAnchor editAs="oneCell">
        <xdr:from>
          <xdr:col>30</xdr:col>
          <xdr:colOff>85725</xdr:colOff>
          <xdr:row>17</xdr:row>
          <xdr:rowOff>38100</xdr:rowOff>
        </xdr:from>
        <xdr:to>
          <xdr:col>56</xdr:col>
          <xdr:colOff>85725</xdr:colOff>
          <xdr:row>20</xdr:row>
          <xdr:rowOff>28575</xdr:rowOff>
        </xdr:to>
        <xdr:pic>
          <xdr:nvPicPr>
            <xdr:cNvPr id="231134" name="Picture 88"/>
            <xdr:cNvPicPr>
              <a:picLocks noChangeAspect="1" noChangeArrowheads="1"/>
              <a:extLst>
                <a:ext uri="{84589F7E-364E-4C9E-8A38-B11213B215E9}">
                  <a14:cameraTool cellRange="'2.QA-QC'!$K$9:$P$11" spid="_x0000_s231419"/>
                </a:ext>
              </a:extLst>
            </xdr:cNvPicPr>
          </xdr:nvPicPr>
          <xdr:blipFill>
            <a:blip xmlns:r="http://schemas.openxmlformats.org/officeDocument/2006/relationships" r:embed="rId7"/>
            <a:srcRect/>
            <a:stretch>
              <a:fillRect/>
            </a:stretch>
          </xdr:blipFill>
          <xdr:spPr bwMode="auto">
            <a:xfrm>
              <a:off x="3514725" y="3476625"/>
              <a:ext cx="2971800" cy="561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xdr:row>
          <xdr:rowOff>190500</xdr:rowOff>
        </xdr:from>
        <xdr:to>
          <xdr:col>37</xdr:col>
          <xdr:colOff>57150</xdr:colOff>
          <xdr:row>9</xdr:row>
          <xdr:rowOff>38100</xdr:rowOff>
        </xdr:to>
        <xdr:pic>
          <xdr:nvPicPr>
            <xdr:cNvPr id="231135" name="Picture 33"/>
            <xdr:cNvPicPr>
              <a:picLocks noChangeAspect="1" noChangeArrowheads="1"/>
              <a:extLst>
                <a:ext uri="{84589F7E-364E-4C9E-8A38-B11213B215E9}">
                  <a14:cameraTool cellRange="'1.HSSE'!$B$1:$I$5" spid="_x0000_s231420"/>
                </a:ext>
              </a:extLst>
            </xdr:cNvPicPr>
          </xdr:nvPicPr>
          <xdr:blipFill>
            <a:blip xmlns:r="http://schemas.openxmlformats.org/officeDocument/2006/relationships" r:embed="rId8"/>
            <a:srcRect/>
            <a:stretch>
              <a:fillRect/>
            </a:stretch>
          </xdr:blipFill>
          <xdr:spPr bwMode="auto">
            <a:xfrm>
              <a:off x="152400" y="1143000"/>
              <a:ext cx="4133850" cy="809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xdr:row>
          <xdr:rowOff>28575</xdr:rowOff>
        </xdr:from>
        <xdr:to>
          <xdr:col>37</xdr:col>
          <xdr:colOff>38100</xdr:colOff>
          <xdr:row>13</xdr:row>
          <xdr:rowOff>76200</xdr:rowOff>
        </xdr:to>
        <xdr:pic>
          <xdr:nvPicPr>
            <xdr:cNvPr id="231136" name="Picture 34"/>
            <xdr:cNvPicPr>
              <a:picLocks noChangeAspect="1" noChangeArrowheads="1"/>
              <a:extLst>
                <a:ext uri="{84589F7E-364E-4C9E-8A38-B11213B215E9}">
                  <a14:cameraTool cellRange="'1.HSSE'!$B$7:$I$11" spid="_x0000_s231421"/>
                </a:ext>
              </a:extLst>
            </xdr:cNvPicPr>
          </xdr:nvPicPr>
          <xdr:blipFill>
            <a:blip xmlns:r="http://schemas.openxmlformats.org/officeDocument/2006/relationships" r:embed="rId9"/>
            <a:srcRect/>
            <a:stretch>
              <a:fillRect/>
            </a:stretch>
          </xdr:blipFill>
          <xdr:spPr bwMode="auto">
            <a:xfrm>
              <a:off x="152400" y="1943100"/>
              <a:ext cx="4114800" cy="809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76200</xdr:rowOff>
        </xdr:from>
        <xdr:to>
          <xdr:col>39</xdr:col>
          <xdr:colOff>85725</xdr:colOff>
          <xdr:row>15</xdr:row>
          <xdr:rowOff>161925</xdr:rowOff>
        </xdr:to>
        <xdr:pic>
          <xdr:nvPicPr>
            <xdr:cNvPr id="231137" name="Picture 37"/>
            <xdr:cNvPicPr>
              <a:picLocks noChangeAspect="1" noChangeArrowheads="1"/>
              <a:extLst>
                <a:ext uri="{84589F7E-364E-4C9E-8A38-B11213B215E9}">
                  <a14:cameraTool cellRange="'1.HSSE'!$B$13:$M$16" spid="_x0000_s231422"/>
                </a:ext>
              </a:extLst>
            </xdr:cNvPicPr>
          </xdr:nvPicPr>
          <xdr:blipFill>
            <a:blip xmlns:r="http://schemas.openxmlformats.org/officeDocument/2006/relationships" r:embed="rId10"/>
            <a:srcRect/>
            <a:stretch>
              <a:fillRect/>
            </a:stretch>
          </xdr:blipFill>
          <xdr:spPr bwMode="auto">
            <a:xfrm>
              <a:off x="114300" y="2752725"/>
              <a:ext cx="4429125" cy="466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63</xdr:row>
          <xdr:rowOff>180975</xdr:rowOff>
        </xdr:from>
        <xdr:to>
          <xdr:col>56</xdr:col>
          <xdr:colOff>104775</xdr:colOff>
          <xdr:row>72</xdr:row>
          <xdr:rowOff>190500</xdr:rowOff>
        </xdr:to>
        <xdr:pic>
          <xdr:nvPicPr>
            <xdr:cNvPr id="231138" name="Picture 72"/>
            <xdr:cNvPicPr>
              <a:picLocks noChangeAspect="1" noChangeArrowheads="1"/>
              <a:extLst>
                <a:ext uri="{84589F7E-364E-4C9E-8A38-B11213B215E9}">
                  <a14:cameraTool cellRange="'7.QtyTk'!$C$1:$AA$13" spid="_x0000_s231423"/>
                </a:ext>
              </a:extLst>
            </xdr:cNvPicPr>
          </xdr:nvPicPr>
          <xdr:blipFill>
            <a:blip xmlns:r="http://schemas.openxmlformats.org/officeDocument/2006/relationships" r:embed="rId11"/>
            <a:srcRect/>
            <a:stretch>
              <a:fillRect/>
            </a:stretch>
          </xdr:blipFill>
          <xdr:spPr bwMode="auto">
            <a:xfrm>
              <a:off x="133350" y="12954000"/>
              <a:ext cx="6372225" cy="1724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92</xdr:row>
          <xdr:rowOff>95250</xdr:rowOff>
        </xdr:from>
        <xdr:to>
          <xdr:col>56</xdr:col>
          <xdr:colOff>76200</xdr:colOff>
          <xdr:row>102</xdr:row>
          <xdr:rowOff>47625</xdr:rowOff>
        </xdr:to>
        <xdr:pic>
          <xdr:nvPicPr>
            <xdr:cNvPr id="231139" name="Picture 35"/>
            <xdr:cNvPicPr>
              <a:picLocks noChangeAspect="1" noChangeArrowheads="1"/>
              <a:extLst>
                <a:ext uri="{84589F7E-364E-4C9E-8A38-B11213B215E9}">
                  <a14:cameraTool cellRange="'9.POs'!$B$1:$M$10" spid="_x0000_s243712"/>
                </a:ext>
              </a:extLst>
            </xdr:cNvPicPr>
          </xdr:nvPicPr>
          <xdr:blipFill>
            <a:blip xmlns:r="http://schemas.openxmlformats.org/officeDocument/2006/relationships" r:embed="rId12"/>
            <a:srcRect/>
            <a:stretch>
              <a:fillRect/>
            </a:stretch>
          </xdr:blipFill>
          <xdr:spPr bwMode="auto">
            <a:xfrm>
              <a:off x="142875" y="18392775"/>
              <a:ext cx="6334125" cy="18573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105</xdr:row>
          <xdr:rowOff>28575</xdr:rowOff>
        </xdr:from>
        <xdr:to>
          <xdr:col>56</xdr:col>
          <xdr:colOff>95250</xdr:colOff>
          <xdr:row>113</xdr:row>
          <xdr:rowOff>142875</xdr:rowOff>
        </xdr:to>
        <xdr:pic>
          <xdr:nvPicPr>
            <xdr:cNvPr id="231140" name="Picture 39"/>
            <xdr:cNvPicPr>
              <a:picLocks noChangeAspect="1" noChangeArrowheads="1"/>
              <a:extLst>
                <a:ext uri="{84589F7E-364E-4C9E-8A38-B11213B215E9}">
                  <a14:cameraTool cellRange="'9.POs'!$B$13:$M$22" spid="_x0000_s243713"/>
                </a:ext>
              </a:extLst>
            </xdr:cNvPicPr>
          </xdr:nvPicPr>
          <xdr:blipFill>
            <a:blip xmlns:r="http://schemas.openxmlformats.org/officeDocument/2006/relationships" r:embed="rId13"/>
            <a:srcRect/>
            <a:stretch>
              <a:fillRect/>
            </a:stretch>
          </xdr:blipFill>
          <xdr:spPr bwMode="auto">
            <a:xfrm>
              <a:off x="152400" y="20802600"/>
              <a:ext cx="6343650" cy="18478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126</xdr:row>
          <xdr:rowOff>123825</xdr:rowOff>
        </xdr:from>
        <xdr:to>
          <xdr:col>56</xdr:col>
          <xdr:colOff>66675</xdr:colOff>
          <xdr:row>145</xdr:row>
          <xdr:rowOff>161925</xdr:rowOff>
        </xdr:to>
        <xdr:pic>
          <xdr:nvPicPr>
            <xdr:cNvPr id="231141" name="Picture 40"/>
            <xdr:cNvPicPr>
              <a:picLocks noChangeAspect="1" noChangeArrowheads="1"/>
              <a:extLst>
                <a:ext uri="{84589F7E-364E-4C9E-8A38-B11213B215E9}">
                  <a14:cameraTool cellRange="'11.Skyline'!$B$2:$S$26" spid="_x0000_s243714"/>
                </a:ext>
              </a:extLst>
            </xdr:cNvPicPr>
          </xdr:nvPicPr>
          <xdr:blipFill>
            <a:blip xmlns:r="http://schemas.openxmlformats.org/officeDocument/2006/relationships" r:embed="rId14"/>
            <a:srcRect/>
            <a:stretch>
              <a:fillRect/>
            </a:stretch>
          </xdr:blipFill>
          <xdr:spPr bwMode="auto">
            <a:xfrm>
              <a:off x="133350" y="25107900"/>
              <a:ext cx="6334125" cy="36576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20</xdr:row>
          <xdr:rowOff>66675</xdr:rowOff>
        </xdr:from>
        <xdr:to>
          <xdr:col>56</xdr:col>
          <xdr:colOff>85725</xdr:colOff>
          <xdr:row>22</xdr:row>
          <xdr:rowOff>95250</xdr:rowOff>
        </xdr:to>
        <xdr:pic>
          <xdr:nvPicPr>
            <xdr:cNvPr id="231142" name="Picture 42"/>
            <xdr:cNvPicPr>
              <a:picLocks noChangeAspect="1" noChangeArrowheads="1"/>
              <a:extLst>
                <a:ext uri="{84589F7E-364E-4C9E-8A38-B11213B215E9}">
                  <a14:cameraTool cellRange="'2.QA-QC'!$S$26:$U$28" spid="_x0000_s243715"/>
                </a:ext>
              </a:extLst>
            </xdr:cNvPicPr>
          </xdr:nvPicPr>
          <xdr:blipFill>
            <a:blip xmlns:r="http://schemas.openxmlformats.org/officeDocument/2006/relationships" r:embed="rId15"/>
            <a:srcRect/>
            <a:stretch>
              <a:fillRect/>
            </a:stretch>
          </xdr:blipFill>
          <xdr:spPr bwMode="auto">
            <a:xfrm>
              <a:off x="3514725" y="4076700"/>
              <a:ext cx="2971800" cy="40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0</xdr:row>
          <xdr:rowOff>123825</xdr:rowOff>
        </xdr:from>
        <xdr:to>
          <xdr:col>29</xdr:col>
          <xdr:colOff>28575</xdr:colOff>
          <xdr:row>3</xdr:row>
          <xdr:rowOff>133350</xdr:rowOff>
        </xdr:to>
        <xdr:pic>
          <xdr:nvPicPr>
            <xdr:cNvPr id="231143" name="Picture 46"/>
            <xdr:cNvPicPr>
              <a:picLocks noChangeAspect="1" noChangeArrowheads="1"/>
              <a:extLst>
                <a:ext uri="{84589F7E-364E-4C9E-8A38-B11213B215E9}">
                  <a14:cameraTool cellRange="'0.INTRO'!$A$6:$D$11" spid="_x0000_s243716"/>
                </a:ext>
              </a:extLst>
            </xdr:cNvPicPr>
          </xdr:nvPicPr>
          <xdr:blipFill>
            <a:blip xmlns:r="http://schemas.openxmlformats.org/officeDocument/2006/relationships" r:embed="rId16"/>
            <a:srcRect/>
            <a:stretch>
              <a:fillRect/>
            </a:stretch>
          </xdr:blipFill>
          <xdr:spPr bwMode="auto">
            <a:xfrm>
              <a:off x="19050" y="123825"/>
              <a:ext cx="3324225" cy="7239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2</xdr:row>
          <xdr:rowOff>152400</xdr:rowOff>
        </xdr:from>
        <xdr:to>
          <xdr:col>56</xdr:col>
          <xdr:colOff>95250</xdr:colOff>
          <xdr:row>3</xdr:row>
          <xdr:rowOff>190500</xdr:rowOff>
        </xdr:to>
        <xdr:pic>
          <xdr:nvPicPr>
            <xdr:cNvPr id="231144" name="Picture 47"/>
            <xdr:cNvPicPr>
              <a:picLocks noChangeAspect="1" noChangeArrowheads="1"/>
              <a:extLst>
                <a:ext uri="{84589F7E-364E-4C9E-8A38-B11213B215E9}">
                  <a14:cameraTool cellRange="'0.INTRO'!$B$13:$D$14" spid="_x0000_s243717"/>
                </a:ext>
              </a:extLst>
            </xdr:cNvPicPr>
          </xdr:nvPicPr>
          <xdr:blipFill>
            <a:blip xmlns:r="http://schemas.openxmlformats.org/officeDocument/2006/relationships" r:embed="rId17"/>
            <a:srcRect/>
            <a:stretch>
              <a:fillRect/>
            </a:stretch>
          </xdr:blipFill>
          <xdr:spPr bwMode="auto">
            <a:xfrm>
              <a:off x="3381375" y="628650"/>
              <a:ext cx="3114675" cy="276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40</xdr:row>
          <xdr:rowOff>19050</xdr:rowOff>
        </xdr:from>
        <xdr:to>
          <xdr:col>56</xdr:col>
          <xdr:colOff>85725</xdr:colOff>
          <xdr:row>49</xdr:row>
          <xdr:rowOff>123825</xdr:rowOff>
        </xdr:to>
        <xdr:pic>
          <xdr:nvPicPr>
            <xdr:cNvPr id="231145" name="Picture 48"/>
            <xdr:cNvPicPr>
              <a:picLocks noChangeAspect="1" noChangeArrowheads="1"/>
              <a:extLst>
                <a:ext uri="{84589F7E-364E-4C9E-8A38-B11213B215E9}">
                  <a14:cameraTool cellRange="'5.Key Milestones '!$A$1:$F$10" spid="_x0000_s243718"/>
                </a:ext>
              </a:extLst>
            </xdr:cNvPicPr>
          </xdr:nvPicPr>
          <xdr:blipFill>
            <a:blip xmlns:r="http://schemas.openxmlformats.org/officeDocument/2006/relationships" r:embed="rId18"/>
            <a:srcRect/>
            <a:stretch>
              <a:fillRect/>
            </a:stretch>
          </xdr:blipFill>
          <xdr:spPr bwMode="auto">
            <a:xfrm>
              <a:off x="152400" y="8201025"/>
              <a:ext cx="6334125" cy="1819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74</xdr:row>
          <xdr:rowOff>28575</xdr:rowOff>
        </xdr:from>
        <xdr:to>
          <xdr:col>27</xdr:col>
          <xdr:colOff>47625</xdr:colOff>
          <xdr:row>79</xdr:row>
          <xdr:rowOff>161925</xdr:rowOff>
        </xdr:to>
        <xdr:pic>
          <xdr:nvPicPr>
            <xdr:cNvPr id="231146" name="Picture 49"/>
            <xdr:cNvPicPr>
              <a:picLocks noChangeAspect="1" noChangeArrowheads="1"/>
              <a:extLst>
                <a:ext uri="{84589F7E-364E-4C9E-8A38-B11213B215E9}">
                  <a14:cameraTool cellRange="'8.Cost'!$B$2:$E$9" spid="_x0000_s243719"/>
                </a:ext>
              </a:extLst>
            </xdr:cNvPicPr>
          </xdr:nvPicPr>
          <xdr:blipFill>
            <a:blip xmlns:r="http://schemas.openxmlformats.org/officeDocument/2006/relationships" r:embed="rId19"/>
            <a:srcRect/>
            <a:stretch>
              <a:fillRect/>
            </a:stretch>
          </xdr:blipFill>
          <xdr:spPr bwMode="auto">
            <a:xfrm>
              <a:off x="142875" y="14897100"/>
              <a:ext cx="2990850" cy="10858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74</xdr:row>
          <xdr:rowOff>28575</xdr:rowOff>
        </xdr:from>
        <xdr:to>
          <xdr:col>53</xdr:col>
          <xdr:colOff>0</xdr:colOff>
          <xdr:row>78</xdr:row>
          <xdr:rowOff>123825</xdr:rowOff>
        </xdr:to>
        <xdr:pic>
          <xdr:nvPicPr>
            <xdr:cNvPr id="231147" name="Picture 50"/>
            <xdr:cNvPicPr>
              <a:picLocks noChangeAspect="1" noChangeArrowheads="1"/>
              <a:extLst>
                <a:ext uri="{84589F7E-364E-4C9E-8A38-B11213B215E9}">
                  <a14:cameraTool cellRange="'8.Cost'!$B$11:$D$16" spid="_x0000_s243720"/>
                </a:ext>
              </a:extLst>
            </xdr:cNvPicPr>
          </xdr:nvPicPr>
          <xdr:blipFill>
            <a:blip xmlns:r="http://schemas.openxmlformats.org/officeDocument/2006/relationships" r:embed="rId20"/>
            <a:srcRect/>
            <a:stretch>
              <a:fillRect/>
            </a:stretch>
          </xdr:blipFill>
          <xdr:spPr bwMode="auto">
            <a:xfrm>
              <a:off x="3162300" y="14897100"/>
              <a:ext cx="2895600" cy="857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78</xdr:row>
          <xdr:rowOff>171450</xdr:rowOff>
        </xdr:from>
        <xdr:to>
          <xdr:col>47</xdr:col>
          <xdr:colOff>28575</xdr:colOff>
          <xdr:row>79</xdr:row>
          <xdr:rowOff>171450</xdr:rowOff>
        </xdr:to>
        <xdr:pic>
          <xdr:nvPicPr>
            <xdr:cNvPr id="231148" name="Picture 51"/>
            <xdr:cNvPicPr>
              <a:picLocks noChangeAspect="1" noChangeArrowheads="1"/>
              <a:extLst>
                <a:ext uri="{84589F7E-364E-4C9E-8A38-B11213B215E9}">
                  <a14:cameraTool cellRange="'8.Cost'!$G$25:$H$25" spid="_x0000_s243721"/>
                </a:ext>
              </a:extLst>
            </xdr:cNvPicPr>
          </xdr:nvPicPr>
          <xdr:blipFill>
            <a:blip xmlns:r="http://schemas.openxmlformats.org/officeDocument/2006/relationships" r:embed="rId21"/>
            <a:srcRect/>
            <a:stretch>
              <a:fillRect/>
            </a:stretch>
          </xdr:blipFill>
          <xdr:spPr bwMode="auto">
            <a:xfrm>
              <a:off x="3143250" y="15801975"/>
              <a:ext cx="22574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147</xdr:row>
          <xdr:rowOff>19050</xdr:rowOff>
        </xdr:from>
        <xdr:to>
          <xdr:col>56</xdr:col>
          <xdr:colOff>57150</xdr:colOff>
          <xdr:row>154</xdr:row>
          <xdr:rowOff>171450</xdr:rowOff>
        </xdr:to>
        <xdr:pic>
          <xdr:nvPicPr>
            <xdr:cNvPr id="231149" name="Picture 52"/>
            <xdr:cNvPicPr>
              <a:picLocks noChangeAspect="1" noChangeArrowheads="1"/>
              <a:extLst>
                <a:ext uri="{84589F7E-364E-4C9E-8A38-B11213B215E9}">
                  <a14:cameraTool cellRange="'12.T&amp;C'!$A$1:$H$10" spid="_x0000_s243722"/>
                </a:ext>
              </a:extLst>
            </xdr:cNvPicPr>
          </xdr:nvPicPr>
          <xdr:blipFill>
            <a:blip xmlns:r="http://schemas.openxmlformats.org/officeDocument/2006/relationships" r:embed="rId22"/>
            <a:srcRect/>
            <a:stretch>
              <a:fillRect/>
            </a:stretch>
          </xdr:blipFill>
          <xdr:spPr bwMode="auto">
            <a:xfrm>
              <a:off x="133350" y="29003625"/>
              <a:ext cx="6324600" cy="14859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80</xdr:row>
          <xdr:rowOff>28575</xdr:rowOff>
        </xdr:from>
        <xdr:to>
          <xdr:col>56</xdr:col>
          <xdr:colOff>76200</xdr:colOff>
          <xdr:row>90</xdr:row>
          <xdr:rowOff>95250</xdr:rowOff>
        </xdr:to>
        <xdr:pic>
          <xdr:nvPicPr>
            <xdr:cNvPr id="231150" name="Picture 32"/>
            <xdr:cNvPicPr>
              <a:picLocks noChangeAspect="1" noChangeArrowheads="1"/>
              <a:extLst>
                <a:ext uri="{84589F7E-364E-4C9E-8A38-B11213B215E9}">
                  <a14:cameraTool cellRange="'8.CO&amp;Trends'!$B$3:$F$18" spid="_x0000_s243723"/>
                </a:ext>
              </a:extLst>
            </xdr:cNvPicPr>
          </xdr:nvPicPr>
          <xdr:blipFill>
            <a:blip xmlns:r="http://schemas.openxmlformats.org/officeDocument/2006/relationships" r:embed="rId23"/>
            <a:srcRect/>
            <a:stretch>
              <a:fillRect/>
            </a:stretch>
          </xdr:blipFill>
          <xdr:spPr bwMode="auto">
            <a:xfrm>
              <a:off x="142875" y="16040100"/>
              <a:ext cx="6334125" cy="1971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0</xdr:row>
          <xdr:rowOff>180975</xdr:rowOff>
        </xdr:from>
        <xdr:to>
          <xdr:col>43</xdr:col>
          <xdr:colOff>38100</xdr:colOff>
          <xdr:row>1</xdr:row>
          <xdr:rowOff>152400</xdr:rowOff>
        </xdr:to>
        <xdr:pic>
          <xdr:nvPicPr>
            <xdr:cNvPr id="231151" name="Picture 43"/>
            <xdr:cNvPicPr>
              <a:picLocks noChangeAspect="1" noChangeArrowheads="1"/>
              <a:extLst>
                <a:ext uri="{84589F7E-364E-4C9E-8A38-B11213B215E9}">
                  <a14:cameraTool cellRange="'0.INTRO'!$A$3" spid="_x0000_s243724"/>
                </a:ext>
              </a:extLst>
            </xdr:cNvPicPr>
          </xdr:nvPicPr>
          <xdr:blipFill>
            <a:blip xmlns:r="http://schemas.openxmlformats.org/officeDocument/2006/relationships" r:embed="rId24"/>
            <a:srcRect/>
            <a:stretch>
              <a:fillRect/>
            </a:stretch>
          </xdr:blipFill>
          <xdr:spPr bwMode="auto">
            <a:xfrm>
              <a:off x="3514725" y="180975"/>
              <a:ext cx="1438275" cy="209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113</xdr:row>
          <xdr:rowOff>152400</xdr:rowOff>
        </xdr:from>
        <xdr:to>
          <xdr:col>56</xdr:col>
          <xdr:colOff>95250</xdr:colOff>
          <xdr:row>121</xdr:row>
          <xdr:rowOff>57150</xdr:rowOff>
        </xdr:to>
        <xdr:pic>
          <xdr:nvPicPr>
            <xdr:cNvPr id="231152" name="Picture 41"/>
            <xdr:cNvPicPr>
              <a:picLocks noChangeAspect="1" noChangeArrowheads="1"/>
              <a:extLst>
                <a:ext uri="{84589F7E-364E-4C9E-8A38-B11213B215E9}">
                  <a14:cameraTool cellRange="'9.POs'!$AC$24:$AL$33" spid="_x0000_s243725"/>
                </a:ext>
              </a:extLst>
            </xdr:cNvPicPr>
          </xdr:nvPicPr>
          <xdr:blipFill>
            <a:blip xmlns:r="http://schemas.openxmlformats.org/officeDocument/2006/relationships" r:embed="rId25"/>
            <a:srcRect/>
            <a:stretch>
              <a:fillRect/>
            </a:stretch>
          </xdr:blipFill>
          <xdr:spPr bwMode="auto">
            <a:xfrm>
              <a:off x="142875" y="22659975"/>
              <a:ext cx="6353175" cy="14287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45</xdr:col>
      <xdr:colOff>77391</xdr:colOff>
      <xdr:row>0</xdr:row>
      <xdr:rowOff>80515</xdr:rowOff>
    </xdr:from>
    <xdr:to>
      <xdr:col>55</xdr:col>
      <xdr:colOff>98823</xdr:colOff>
      <xdr:row>2</xdr:row>
      <xdr:rowOff>14929</xdr:rowOff>
    </xdr:to>
    <xdr:pic>
      <xdr:nvPicPr>
        <xdr:cNvPr id="3" name="Picture 2"/>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167313" y="80515"/>
          <a:ext cx="1152526" cy="4106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Scope%20Changes\Change%20Notice%20No.%203\C.O.%203%20Cost%20to%20Go%20from%2023%20Au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Country%20Specific\China\TIANJ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 Weeks"/>
      <sheetName val="Payroll Costs SF"/>
      <sheetName val="Detailed Est. Worksheet"/>
      <sheetName val="ODCs"/>
      <sheetName val="Trips"/>
      <sheetName val="Daily"/>
      <sheetName val="CN No. 2 Subconsultants"/>
      <sheetName val="Escalation Calc"/>
      <sheetName val="CN No. 3 Summary Rev 1"/>
      <sheetName val="C.O. 3 Cost to Go from 23 Aug"/>
      <sheetName val="Bech_Lab"/>
      <sheetName val="Direct_Lbr"/>
      <sheetName val="Sheet1"/>
      <sheetName val="WAGERATE BY CRAFT"/>
      <sheetName val="Rates"/>
      <sheetName val="Detail"/>
      <sheetName val="#REF"/>
      <sheetName val="A"/>
      <sheetName val="B"/>
      <sheetName val="Service Est &amp; GM Analysis"/>
      <sheetName val="WAGERATEBYCRAFT"/>
      <sheetName val="_REF"/>
      <sheetName val="ADDITIONAL WORK RATES"/>
      <sheetName val="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net"/>
      <sheetName val="TAX-TIANJIN"/>
    </sheetNames>
    <sheetDataSet>
      <sheetData sheetId="0"/>
      <sheetData sheetId="1">
        <row r="11">
          <cell r="A11">
            <v>80000</v>
          </cell>
          <cell r="B11" t="str">
            <v>-</v>
          </cell>
          <cell r="C11">
            <v>100000</v>
          </cell>
        </row>
        <row r="12">
          <cell r="A12">
            <v>100000</v>
          </cell>
          <cell r="B12" t="str">
            <v>+</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8"/>
  <sheetViews>
    <sheetView showGridLines="0" view="pageBreakPreview" topLeftCell="A10" zoomScale="40" zoomScaleNormal="70" zoomScaleSheetLayoutView="40" workbookViewId="0">
      <selection activeCell="AS16" sqref="AS16"/>
    </sheetView>
  </sheetViews>
  <sheetFormatPr defaultRowHeight="15" x14ac:dyDescent="0.25"/>
  <cols>
    <col min="1" max="1" width="3.7109375" customWidth="1"/>
    <col min="31" max="31" width="3.7109375" customWidth="1"/>
    <col min="39" max="39" width="3.7109375" style="2" customWidth="1"/>
    <col min="43" max="43" width="3.7109375" customWidth="1"/>
  </cols>
  <sheetData>
    <row r="1" spans="1:43" s="3" customFormat="1" ht="24" customHeight="1" x14ac:dyDescent="0.25">
      <c r="A1" s="6"/>
      <c r="B1" s="7" t="s">
        <v>0</v>
      </c>
      <c r="C1" s="6"/>
      <c r="D1" s="6"/>
      <c r="E1" s="6"/>
      <c r="F1" s="6"/>
      <c r="G1" s="6"/>
      <c r="H1" s="6"/>
      <c r="I1" s="6"/>
      <c r="J1" s="7" t="s">
        <v>1</v>
      </c>
      <c r="K1" s="6"/>
      <c r="L1" s="6"/>
      <c r="M1" s="6"/>
      <c r="N1" s="6"/>
      <c r="O1" s="6"/>
      <c r="P1" s="6"/>
      <c r="Q1" s="6"/>
      <c r="R1" s="6"/>
      <c r="S1" s="6"/>
      <c r="T1" s="7" t="s">
        <v>2</v>
      </c>
      <c r="U1" s="6"/>
      <c r="V1" s="6"/>
      <c r="W1" s="6"/>
      <c r="X1" s="6"/>
      <c r="Y1" s="6"/>
      <c r="Z1" s="6"/>
      <c r="AA1" s="6"/>
      <c r="AB1" s="6"/>
      <c r="AC1" s="6"/>
      <c r="AD1" s="6"/>
      <c r="AE1" s="7" t="s">
        <v>7</v>
      </c>
      <c r="AF1" s="6"/>
      <c r="AG1" s="6"/>
      <c r="AH1" s="6"/>
      <c r="AI1" s="6"/>
      <c r="AJ1" s="6"/>
      <c r="AK1" s="6"/>
      <c r="AL1" s="6"/>
      <c r="AM1" s="6"/>
      <c r="AN1" s="6"/>
      <c r="AO1" s="6"/>
      <c r="AP1" s="6"/>
      <c r="AQ1" s="6"/>
    </row>
    <row r="2" spans="1:43" x14ac:dyDescent="0.25">
      <c r="A2" s="1"/>
      <c r="AQ2" s="1"/>
    </row>
    <row r="3" spans="1:43" x14ac:dyDescent="0.25">
      <c r="A3" s="1"/>
      <c r="AQ3" s="1"/>
    </row>
    <row r="4" spans="1:43" x14ac:dyDescent="0.25">
      <c r="A4" s="1"/>
      <c r="AQ4" s="1"/>
    </row>
    <row r="5" spans="1:43" x14ac:dyDescent="0.25">
      <c r="A5" s="1"/>
      <c r="AQ5" s="1"/>
    </row>
    <row r="6" spans="1:43" x14ac:dyDescent="0.25">
      <c r="A6" s="1"/>
      <c r="AQ6" s="1"/>
    </row>
    <row r="7" spans="1:43" x14ac:dyDescent="0.25">
      <c r="A7" s="1"/>
      <c r="AQ7" s="1"/>
    </row>
    <row r="8" spans="1:43" x14ac:dyDescent="0.25">
      <c r="A8" s="1"/>
      <c r="AQ8" s="1"/>
    </row>
    <row r="9" spans="1:43" x14ac:dyDescent="0.25">
      <c r="A9" s="1"/>
      <c r="AQ9" s="1"/>
    </row>
    <row r="10" spans="1:43" x14ac:dyDescent="0.25">
      <c r="A10" s="1"/>
      <c r="AQ10" s="1"/>
    </row>
    <row r="11" spans="1:43" x14ac:dyDescent="0.25">
      <c r="A11" s="1"/>
      <c r="AQ11" s="1"/>
    </row>
    <row r="12" spans="1:43" x14ac:dyDescent="0.25">
      <c r="A12" s="1"/>
      <c r="AQ12" s="1"/>
    </row>
    <row r="13" spans="1:43" x14ac:dyDescent="0.25">
      <c r="A13" s="1"/>
      <c r="AQ13" s="1"/>
    </row>
    <row r="14" spans="1:43" x14ac:dyDescent="0.25">
      <c r="A14" s="1"/>
      <c r="AQ14" s="1"/>
    </row>
    <row r="15" spans="1:43" x14ac:dyDescent="0.25">
      <c r="A15" s="1"/>
      <c r="AQ15" s="1"/>
    </row>
    <row r="16" spans="1:43" x14ac:dyDescent="0.25">
      <c r="A16" s="1"/>
      <c r="AQ16" s="1"/>
    </row>
    <row r="17" spans="1:43" x14ac:dyDescent="0.25">
      <c r="A17" s="1"/>
      <c r="AQ17" s="1"/>
    </row>
    <row r="18" spans="1:43" x14ac:dyDescent="0.25">
      <c r="A18" s="1"/>
      <c r="AQ18" s="1"/>
    </row>
    <row r="19" spans="1:43" x14ac:dyDescent="0.25">
      <c r="A19" s="1"/>
      <c r="AQ19" s="1"/>
    </row>
    <row r="20" spans="1:43" x14ac:dyDescent="0.25">
      <c r="A20" s="1"/>
      <c r="AQ20" s="1"/>
    </row>
    <row r="21" spans="1:43" x14ac:dyDescent="0.25">
      <c r="A21" s="1"/>
      <c r="AQ21" s="1"/>
    </row>
    <row r="22" spans="1:43" s="3" customFormat="1" ht="24" customHeight="1" x14ac:dyDescent="0.25">
      <c r="A22" s="6"/>
      <c r="B22" s="7" t="s">
        <v>4</v>
      </c>
      <c r="C22" s="6"/>
      <c r="D22" s="6"/>
      <c r="E22" s="6"/>
      <c r="F22" s="6"/>
      <c r="G22" s="6"/>
      <c r="H22" s="6"/>
      <c r="I22" s="6"/>
      <c r="J22" s="7"/>
      <c r="K22" s="6"/>
      <c r="L22" s="6"/>
      <c r="M22" s="6"/>
      <c r="N22" s="6"/>
      <c r="O22" s="7" t="s">
        <v>5</v>
      </c>
      <c r="P22" s="6"/>
      <c r="Q22" s="6"/>
      <c r="R22" s="6"/>
      <c r="S22" s="6"/>
      <c r="T22" s="7"/>
      <c r="U22" s="6"/>
      <c r="V22" s="6"/>
      <c r="W22" s="6"/>
      <c r="X22" s="6"/>
      <c r="Y22" s="6"/>
      <c r="Z22" s="6"/>
      <c r="AA22" s="6"/>
      <c r="AB22" s="6"/>
      <c r="AC22" s="6"/>
      <c r="AD22" s="6"/>
      <c r="AE22" s="6"/>
      <c r="AF22" s="6"/>
      <c r="AG22" s="6"/>
      <c r="AH22" s="6"/>
      <c r="AI22" s="6"/>
      <c r="AJ22" s="6"/>
      <c r="AK22" s="6"/>
      <c r="AL22" s="6"/>
      <c r="AM22" s="6"/>
      <c r="AN22" s="6"/>
      <c r="AO22" s="6"/>
      <c r="AP22" s="6"/>
      <c r="AQ22" s="6"/>
    </row>
    <row r="23" spans="1:43" x14ac:dyDescent="0.25">
      <c r="A23" s="1"/>
      <c r="AQ23" s="1"/>
    </row>
    <row r="24" spans="1:43" x14ac:dyDescent="0.25">
      <c r="A24" s="1"/>
      <c r="AQ24" s="1"/>
    </row>
    <row r="25" spans="1:43" x14ac:dyDescent="0.25">
      <c r="A25" s="1"/>
      <c r="AQ25" s="1"/>
    </row>
    <row r="26" spans="1:43" x14ac:dyDescent="0.25">
      <c r="A26" s="1"/>
      <c r="AQ26" s="1"/>
    </row>
    <row r="27" spans="1:43" x14ac:dyDescent="0.25">
      <c r="A27" s="1"/>
      <c r="AQ27" s="1"/>
    </row>
    <row r="28" spans="1:43" x14ac:dyDescent="0.25">
      <c r="A28" s="1"/>
      <c r="AQ28" s="1"/>
    </row>
    <row r="29" spans="1:43" x14ac:dyDescent="0.25">
      <c r="A29" s="1"/>
      <c r="AQ29" s="1"/>
    </row>
    <row r="30" spans="1:43" x14ac:dyDescent="0.25">
      <c r="A30" s="1"/>
      <c r="AQ30" s="1"/>
    </row>
    <row r="31" spans="1:43" x14ac:dyDescent="0.25">
      <c r="A31" s="1"/>
      <c r="AQ31" s="1"/>
    </row>
    <row r="32" spans="1:43" x14ac:dyDescent="0.25">
      <c r="A32" s="1"/>
      <c r="AQ32" s="1"/>
    </row>
    <row r="33" spans="1:43" x14ac:dyDescent="0.25">
      <c r="A33" s="1"/>
      <c r="AQ33" s="1"/>
    </row>
    <row r="34" spans="1:43" x14ac:dyDescent="0.25">
      <c r="A34" s="1"/>
      <c r="AQ34" s="1"/>
    </row>
    <row r="35" spans="1:43" x14ac:dyDescent="0.25">
      <c r="A35" s="1"/>
      <c r="AQ35" s="1"/>
    </row>
    <row r="36" spans="1:43" x14ac:dyDescent="0.25">
      <c r="A36" s="1"/>
      <c r="AQ36" s="1"/>
    </row>
    <row r="37" spans="1:43" x14ac:dyDescent="0.25">
      <c r="A37" s="1"/>
      <c r="AQ37" s="1"/>
    </row>
    <row r="38" spans="1:43" x14ac:dyDescent="0.25">
      <c r="A38" s="1"/>
      <c r="AQ38" s="1"/>
    </row>
    <row r="39" spans="1:43" x14ac:dyDescent="0.25">
      <c r="A39" s="1"/>
      <c r="AQ39" s="1"/>
    </row>
    <row r="40" spans="1:43" x14ac:dyDescent="0.25">
      <c r="A40" s="1"/>
      <c r="AQ40" s="1"/>
    </row>
    <row r="41" spans="1:43" x14ac:dyDescent="0.25">
      <c r="A41" s="1"/>
      <c r="AQ41" s="1"/>
    </row>
    <row r="42" spans="1:43" x14ac:dyDescent="0.25">
      <c r="A42" s="1"/>
      <c r="AQ42" s="1"/>
    </row>
    <row r="43" spans="1:43" x14ac:dyDescent="0.25">
      <c r="A43" s="1"/>
      <c r="AQ43" s="1"/>
    </row>
    <row r="44" spans="1:43" x14ac:dyDescent="0.25">
      <c r="A44" s="1"/>
      <c r="AQ44" s="1"/>
    </row>
    <row r="45" spans="1:43" x14ac:dyDescent="0.25">
      <c r="A45" s="1"/>
      <c r="AQ45" s="1"/>
    </row>
    <row r="46" spans="1:43" x14ac:dyDescent="0.25">
      <c r="A46" s="1"/>
      <c r="AQ46" s="1"/>
    </row>
    <row r="47" spans="1:43" x14ac:dyDescent="0.25">
      <c r="A47" s="1"/>
      <c r="AQ47" s="1"/>
    </row>
    <row r="48" spans="1:43" x14ac:dyDescent="0.25">
      <c r="A48" s="1"/>
      <c r="AQ48" s="1"/>
    </row>
    <row r="49" spans="1:43" x14ac:dyDescent="0.25">
      <c r="A49" s="1"/>
      <c r="AQ49" s="1"/>
    </row>
    <row r="50" spans="1:43" s="8" customFormat="1" ht="24" customHeight="1" x14ac:dyDescent="0.25">
      <c r="A50" s="6"/>
      <c r="B50" s="9"/>
      <c r="J50" s="9"/>
      <c r="T50" s="9"/>
      <c r="AQ50" s="6"/>
    </row>
    <row r="51" spans="1:43" x14ac:dyDescent="0.25">
      <c r="A51" s="1"/>
      <c r="AQ51" s="1"/>
    </row>
    <row r="52" spans="1:43" x14ac:dyDescent="0.25">
      <c r="A52" s="1"/>
      <c r="AQ52" s="1"/>
    </row>
    <row r="53" spans="1:43" x14ac:dyDescent="0.25">
      <c r="A53" s="1"/>
      <c r="AQ53" s="1"/>
    </row>
    <row r="54" spans="1:43" x14ac:dyDescent="0.25">
      <c r="A54" s="1"/>
      <c r="AQ54" s="1"/>
    </row>
    <row r="55" spans="1:43" x14ac:dyDescent="0.25">
      <c r="A55" s="1"/>
      <c r="AQ55" s="1"/>
    </row>
    <row r="56" spans="1:43" x14ac:dyDescent="0.25">
      <c r="A56" s="1"/>
      <c r="AQ56" s="1"/>
    </row>
    <row r="57" spans="1:43" x14ac:dyDescent="0.25">
      <c r="A57" s="1"/>
      <c r="AQ57" s="1"/>
    </row>
    <row r="58" spans="1:43" x14ac:dyDescent="0.25">
      <c r="A58" s="1"/>
      <c r="AQ58" s="1"/>
    </row>
    <row r="59" spans="1:43" x14ac:dyDescent="0.25">
      <c r="A59" s="1"/>
      <c r="AQ59" s="1"/>
    </row>
    <row r="60" spans="1:43" x14ac:dyDescent="0.25">
      <c r="A60" s="1"/>
      <c r="AQ60" s="1"/>
    </row>
    <row r="61" spans="1:43" x14ac:dyDescent="0.25">
      <c r="A61" s="1"/>
      <c r="AQ61" s="1"/>
    </row>
    <row r="62" spans="1:43" x14ac:dyDescent="0.25">
      <c r="A62" s="1"/>
      <c r="AQ62" s="1"/>
    </row>
    <row r="63" spans="1:43" x14ac:dyDescent="0.25">
      <c r="A63" s="1"/>
      <c r="AQ63" s="1"/>
    </row>
    <row r="64" spans="1:43" x14ac:dyDescent="0.25">
      <c r="A64" s="1"/>
      <c r="AQ64" s="1"/>
    </row>
    <row r="65" spans="1:43" s="3" customFormat="1" ht="24" customHeight="1" x14ac:dyDescent="0.25">
      <c r="A65" s="6"/>
      <c r="B65" s="7" t="s">
        <v>3</v>
      </c>
      <c r="C65" s="6"/>
      <c r="D65" s="6"/>
      <c r="E65" s="6"/>
      <c r="F65" s="6"/>
      <c r="G65" s="6"/>
      <c r="H65" s="6"/>
      <c r="I65" s="6"/>
      <c r="J65" s="7"/>
      <c r="K65" s="6"/>
      <c r="L65" s="6"/>
      <c r="M65" s="6"/>
      <c r="N65" s="6"/>
      <c r="O65" s="6"/>
      <c r="P65" s="6"/>
      <c r="Q65" s="6"/>
      <c r="R65" s="6"/>
      <c r="S65" s="6"/>
      <c r="T65" s="7"/>
      <c r="U65" s="6"/>
      <c r="V65" s="6"/>
      <c r="W65" s="6"/>
      <c r="X65" s="6"/>
      <c r="Y65" s="6"/>
      <c r="Z65" s="6"/>
      <c r="AA65" s="6"/>
      <c r="AB65" s="6"/>
      <c r="AC65" s="6"/>
      <c r="AD65" s="6"/>
      <c r="AE65" s="6"/>
      <c r="AF65" s="7" t="s">
        <v>6</v>
      </c>
      <c r="AG65" s="6"/>
      <c r="AH65" s="6"/>
      <c r="AI65" s="6"/>
      <c r="AJ65" s="6"/>
      <c r="AK65" s="6"/>
      <c r="AL65" s="6"/>
      <c r="AM65" s="6"/>
      <c r="AN65" s="6"/>
      <c r="AO65" s="6"/>
      <c r="AP65" s="6"/>
      <c r="AQ65" s="6"/>
    </row>
    <row r="66" spans="1:43" x14ac:dyDescent="0.25">
      <c r="A66" s="1"/>
      <c r="AE66" s="1"/>
      <c r="AQ66" s="1"/>
    </row>
    <row r="67" spans="1:43" x14ac:dyDescent="0.25">
      <c r="A67" s="1"/>
      <c r="AE67" s="1"/>
      <c r="AQ67" s="1"/>
    </row>
    <row r="68" spans="1:43" x14ac:dyDescent="0.25">
      <c r="A68" s="1"/>
      <c r="AE68" s="1"/>
      <c r="AQ68" s="1"/>
    </row>
    <row r="69" spans="1:43" x14ac:dyDescent="0.25">
      <c r="A69" s="1"/>
      <c r="AE69" s="1"/>
      <c r="AQ69" s="1"/>
    </row>
    <row r="70" spans="1:43" x14ac:dyDescent="0.25">
      <c r="A70" s="1"/>
      <c r="AE70" s="1"/>
      <c r="AQ70" s="1"/>
    </row>
    <row r="71" spans="1:43" x14ac:dyDescent="0.25">
      <c r="A71" s="1"/>
      <c r="AE71" s="1"/>
      <c r="AQ71" s="1"/>
    </row>
    <row r="72" spans="1:43" x14ac:dyDescent="0.25">
      <c r="A72" s="1"/>
      <c r="AE72" s="1"/>
      <c r="AQ72" s="1"/>
    </row>
    <row r="73" spans="1:43" x14ac:dyDescent="0.25">
      <c r="A73" s="1"/>
      <c r="AE73" s="1"/>
      <c r="AQ73" s="1"/>
    </row>
    <row r="74" spans="1:43" x14ac:dyDescent="0.25">
      <c r="A74" s="1"/>
      <c r="AE74" s="1"/>
      <c r="AQ74" s="1"/>
    </row>
    <row r="75" spans="1:43" x14ac:dyDescent="0.25">
      <c r="A75" s="1"/>
      <c r="AE75" s="1"/>
      <c r="AQ75" s="1"/>
    </row>
    <row r="76" spans="1:43" x14ac:dyDescent="0.25">
      <c r="A76" s="1"/>
      <c r="AE76" s="1"/>
      <c r="AQ76" s="1"/>
    </row>
    <row r="77" spans="1:43" x14ac:dyDescent="0.25">
      <c r="A77" s="1"/>
      <c r="AE77" s="1"/>
      <c r="AQ77" s="1"/>
    </row>
    <row r="78" spans="1:43" x14ac:dyDescent="0.25">
      <c r="A78" s="1"/>
      <c r="AE78" s="1"/>
      <c r="AQ78" s="1"/>
    </row>
    <row r="79" spans="1:43" x14ac:dyDescent="0.25">
      <c r="A79" s="1"/>
      <c r="AE79" s="1"/>
      <c r="AQ79" s="1"/>
    </row>
    <row r="80" spans="1:43" x14ac:dyDescent="0.25">
      <c r="A80" s="1"/>
      <c r="AE80" s="1"/>
      <c r="AQ80" s="1"/>
    </row>
    <row r="81" spans="1:43" x14ac:dyDescent="0.25">
      <c r="A81" s="1"/>
      <c r="AE81" s="1"/>
      <c r="AQ81" s="1"/>
    </row>
    <row r="82" spans="1:43" x14ac:dyDescent="0.25">
      <c r="A82" s="1"/>
      <c r="AE82" s="1"/>
      <c r="AQ82" s="1"/>
    </row>
    <row r="83" spans="1:43" x14ac:dyDescent="0.25">
      <c r="A83" s="1"/>
      <c r="AE83" s="1"/>
      <c r="AQ83" s="1"/>
    </row>
    <row r="84" spans="1:43" x14ac:dyDescent="0.25">
      <c r="A84" s="1"/>
      <c r="AE84" s="1"/>
      <c r="AQ84" s="1"/>
    </row>
    <row r="85" spans="1:43" x14ac:dyDescent="0.25">
      <c r="A85" s="1"/>
      <c r="AE85" s="1"/>
      <c r="AQ85" s="1"/>
    </row>
    <row r="86" spans="1:43" x14ac:dyDescent="0.25">
      <c r="A86" s="1"/>
      <c r="AE86" s="1"/>
      <c r="AQ86" s="1"/>
    </row>
    <row r="87" spans="1:43" x14ac:dyDescent="0.25">
      <c r="A87" s="1"/>
      <c r="AE87" s="1"/>
      <c r="AQ87" s="1"/>
    </row>
    <row r="88" spans="1:43"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row>
  </sheetData>
  <pageMargins left="0.7" right="0.7" top="0.75" bottom="0" header="0.3" footer="0.3"/>
  <pageSetup paperSize="8" scale="52" fitToHeight="0" orientation="landscape" horizontalDpi="1200" verticalDpi="1200" r:id="rId1"/>
  <headerFooter>
    <oddHeader>&amp;L&amp;"-,Bold"&amp;34PRISHTINE HANI I ELEZIT MOTORWAY PROJECT - PROGRESS AND PERFORMANCE DASHBOARD&amp;R&amp;"-,Bold"&amp;34&amp;D</oddHead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30"/>
  <sheetViews>
    <sheetView showGridLines="0" rightToLeft="1" zoomScale="70" zoomScaleNormal="70" workbookViewId="0">
      <selection activeCell="B17" sqref="B17"/>
    </sheetView>
  </sheetViews>
  <sheetFormatPr defaultRowHeight="15" x14ac:dyDescent="0.25"/>
  <cols>
    <col min="1" max="1" width="3.42578125" customWidth="1"/>
    <col min="2" max="2" width="44.7109375" customWidth="1"/>
    <col min="3" max="5" width="20.140625" customWidth="1"/>
    <col min="6" max="6" width="14" customWidth="1"/>
    <col min="7" max="7" width="24.85546875" customWidth="1"/>
    <col min="8" max="8" width="20.28515625" customWidth="1"/>
    <col min="9" max="9" width="18.7109375" customWidth="1"/>
    <col min="10" max="37" width="9.140625" customWidth="1"/>
    <col min="38" max="38" width="13.85546875" customWidth="1"/>
    <col min="39" max="43" width="9.140625" customWidth="1"/>
    <col min="44" max="45" width="12.85546875" customWidth="1"/>
    <col min="46" max="46" width="11" customWidth="1"/>
    <col min="47" max="52" width="11.85546875" customWidth="1"/>
    <col min="53" max="53" width="12.85546875" customWidth="1"/>
    <col min="54" max="54" width="11" customWidth="1"/>
    <col min="55" max="59" width="9.7109375" customWidth="1"/>
    <col min="60" max="60" width="14.85546875" customWidth="1"/>
    <col min="61" max="62" width="15" customWidth="1"/>
    <col min="63" max="63" width="13.85546875" customWidth="1"/>
    <col min="64" max="64" width="16.5703125" customWidth="1"/>
    <col min="65" max="65" width="15.7109375" customWidth="1"/>
    <col min="66" max="66" width="16.5703125" customWidth="1"/>
    <col min="67" max="67" width="15.140625" customWidth="1"/>
    <col min="68" max="68" width="16.5703125" customWidth="1"/>
    <col min="69" max="69" width="15" customWidth="1"/>
    <col min="70" max="70" width="15.7109375" customWidth="1"/>
    <col min="71" max="71" width="14.5703125" customWidth="1"/>
    <col min="72" max="72" width="15.42578125" customWidth="1"/>
    <col min="73" max="73" width="14.85546875" customWidth="1"/>
    <col min="74" max="74" width="15.7109375" customWidth="1"/>
    <col min="75" max="75" width="15.42578125" customWidth="1"/>
    <col min="76" max="76" width="16.28515625" customWidth="1"/>
    <col min="77" max="77" width="15.42578125" customWidth="1"/>
    <col min="78" max="78" width="16.42578125" customWidth="1"/>
    <col min="79" max="80" width="15.85546875" customWidth="1"/>
    <col min="81" max="81" width="15.85546875" bestFit="1" customWidth="1"/>
    <col min="82" max="83" width="15.85546875" customWidth="1"/>
    <col min="84" max="84" width="16.42578125" bestFit="1" customWidth="1"/>
    <col min="86" max="86" width="17.5703125" customWidth="1"/>
    <col min="87" max="87" width="21.85546875" customWidth="1"/>
  </cols>
  <sheetData>
    <row r="1" spans="1:9" x14ac:dyDescent="0.25">
      <c r="A1" s="34"/>
      <c r="B1" s="34"/>
      <c r="C1" s="34"/>
      <c r="D1" s="34"/>
      <c r="E1" s="34"/>
      <c r="F1" s="34"/>
      <c r="G1" s="34"/>
      <c r="H1" s="34"/>
      <c r="I1" s="34"/>
    </row>
    <row r="2" spans="1:9" ht="37.5" x14ac:dyDescent="0.25">
      <c r="A2" s="34"/>
      <c r="B2" s="132" t="s">
        <v>155</v>
      </c>
      <c r="C2" s="133" t="s">
        <v>188</v>
      </c>
      <c r="D2" s="133" t="s">
        <v>189</v>
      </c>
      <c r="E2" s="133" t="s">
        <v>190</v>
      </c>
      <c r="F2" s="34"/>
      <c r="G2" s="34"/>
      <c r="H2" s="34"/>
      <c r="I2" s="34"/>
    </row>
    <row r="3" spans="1:9" ht="23.25" customHeight="1" x14ac:dyDescent="0.25">
      <c r="A3" s="34"/>
      <c r="B3" s="134" t="s">
        <v>191</v>
      </c>
      <c r="C3" s="135">
        <v>35000</v>
      </c>
      <c r="D3" s="135">
        <v>15000000</v>
      </c>
      <c r="E3" s="136">
        <f>D3/C3</f>
        <v>428.57142857142856</v>
      </c>
      <c r="F3" s="34"/>
      <c r="G3" s="34"/>
      <c r="H3" s="34"/>
      <c r="I3" s="34"/>
    </row>
    <row r="4" spans="1:9" ht="23.25" customHeight="1" x14ac:dyDescent="0.25">
      <c r="A4" s="34"/>
      <c r="B4" s="137" t="s">
        <v>192</v>
      </c>
      <c r="C4" s="138">
        <v>500</v>
      </c>
      <c r="D4" s="138">
        <v>1000000</v>
      </c>
      <c r="E4" s="139"/>
      <c r="F4" s="34"/>
      <c r="G4" s="34"/>
      <c r="H4" s="34"/>
      <c r="I4" s="34"/>
    </row>
    <row r="5" spans="1:9" ht="23.25" customHeight="1" x14ac:dyDescent="0.25">
      <c r="A5" s="34"/>
      <c r="B5" s="137" t="s">
        <v>193</v>
      </c>
      <c r="C5" s="138">
        <v>200</v>
      </c>
      <c r="D5" s="138">
        <v>1000000</v>
      </c>
      <c r="E5" s="139"/>
      <c r="F5" s="34"/>
      <c r="G5" s="34"/>
      <c r="H5" s="34"/>
      <c r="I5" s="34"/>
    </row>
    <row r="6" spans="1:9" ht="23.25" customHeight="1" x14ac:dyDescent="0.25">
      <c r="A6" s="34"/>
      <c r="B6" s="140" t="s">
        <v>194</v>
      </c>
      <c r="C6" s="141">
        <f>SUM(C3:C5)</f>
        <v>35700</v>
      </c>
      <c r="D6" s="141">
        <f>SUM(D3:D5)</f>
        <v>17000000</v>
      </c>
      <c r="E6" s="142">
        <f>D6/C6</f>
        <v>476.1904761904762</v>
      </c>
      <c r="F6" s="34"/>
      <c r="G6" s="34"/>
      <c r="H6" s="34"/>
      <c r="I6" s="34"/>
    </row>
    <row r="7" spans="1:9" ht="23.25" customHeight="1" x14ac:dyDescent="0.25">
      <c r="A7" s="34"/>
      <c r="B7" s="143" t="s">
        <v>195</v>
      </c>
      <c r="C7" s="144">
        <v>100</v>
      </c>
      <c r="D7" s="144">
        <v>216000</v>
      </c>
      <c r="E7" s="145"/>
      <c r="F7" s="34"/>
      <c r="G7" s="34"/>
      <c r="H7" s="34"/>
      <c r="I7" s="34"/>
    </row>
    <row r="8" spans="1:9" ht="23.25" customHeight="1" x14ac:dyDescent="0.25">
      <c r="A8" s="34"/>
      <c r="B8" s="146" t="s">
        <v>187</v>
      </c>
      <c r="C8" s="147">
        <f>SUM(C6:C7)</f>
        <v>35800</v>
      </c>
      <c r="D8" s="147">
        <f>SUM(D6:D7)</f>
        <v>17216000</v>
      </c>
      <c r="E8" s="148">
        <f>D8/C8</f>
        <v>480.89385474860336</v>
      </c>
      <c r="F8" s="34"/>
      <c r="G8" s="34"/>
      <c r="H8" s="34"/>
      <c r="I8" s="34"/>
    </row>
    <row r="9" spans="1:9" ht="23.25" customHeight="1" x14ac:dyDescent="0.25">
      <c r="A9" s="34"/>
      <c r="B9" s="149" t="s">
        <v>196</v>
      </c>
      <c r="C9" s="150">
        <v>15000</v>
      </c>
      <c r="D9" s="150">
        <f>6000000</f>
        <v>6000000</v>
      </c>
      <c r="E9" s="151">
        <f>D9/C9</f>
        <v>400</v>
      </c>
      <c r="F9" s="34"/>
      <c r="G9" s="34"/>
      <c r="H9" s="34"/>
      <c r="I9" s="34"/>
    </row>
    <row r="10" spans="1:9" ht="18.75" x14ac:dyDescent="0.25">
      <c r="A10" s="34"/>
      <c r="B10" s="152"/>
      <c r="C10" s="153"/>
      <c r="D10" s="153"/>
      <c r="E10" s="153"/>
      <c r="F10" s="34"/>
      <c r="G10" s="34"/>
      <c r="H10" s="34"/>
      <c r="I10" s="34"/>
    </row>
    <row r="11" spans="1:9" ht="18.75" x14ac:dyDescent="0.25">
      <c r="A11" s="34"/>
      <c r="B11" s="132" t="s">
        <v>155</v>
      </c>
      <c r="C11" s="133" t="s">
        <v>189</v>
      </c>
      <c r="D11" s="133" t="s">
        <v>197</v>
      </c>
      <c r="E11" s="153"/>
      <c r="F11" s="34"/>
      <c r="G11" s="34"/>
      <c r="H11" s="34"/>
      <c r="I11" s="34"/>
    </row>
    <row r="12" spans="1:9" ht="18.75" x14ac:dyDescent="0.25">
      <c r="A12" s="34"/>
      <c r="B12" s="154" t="s">
        <v>198</v>
      </c>
      <c r="C12" s="155"/>
      <c r="D12" s="156"/>
      <c r="E12" s="153"/>
      <c r="F12" s="34"/>
      <c r="G12" s="34"/>
      <c r="H12" s="34"/>
      <c r="I12" s="34"/>
    </row>
    <row r="13" spans="1:9" ht="18.75" x14ac:dyDescent="0.25">
      <c r="A13" s="34"/>
      <c r="B13" s="137" t="s">
        <v>199</v>
      </c>
      <c r="C13" s="157"/>
      <c r="D13" s="158"/>
      <c r="E13" s="153"/>
      <c r="F13" s="34"/>
      <c r="G13" s="34"/>
      <c r="H13" s="34"/>
      <c r="I13" s="34"/>
    </row>
    <row r="14" spans="1:9" ht="18.75" x14ac:dyDescent="0.25">
      <c r="A14" s="34"/>
      <c r="B14" s="137" t="s">
        <v>200</v>
      </c>
      <c r="C14" s="157"/>
      <c r="D14" s="158"/>
      <c r="E14" s="153"/>
      <c r="F14" s="34"/>
      <c r="G14" s="34"/>
      <c r="H14" s="34"/>
      <c r="I14" s="34"/>
    </row>
    <row r="15" spans="1:9" ht="18.75" x14ac:dyDescent="0.25">
      <c r="A15" s="34"/>
      <c r="B15" s="137" t="s">
        <v>201</v>
      </c>
      <c r="C15" s="157"/>
      <c r="D15" s="159"/>
      <c r="E15" s="153"/>
      <c r="F15" s="34"/>
      <c r="G15" s="34"/>
      <c r="H15" s="34"/>
      <c r="I15" s="34"/>
    </row>
    <row r="16" spans="1:9" ht="18.75" x14ac:dyDescent="0.25">
      <c r="A16" s="34"/>
      <c r="B16" s="160" t="s">
        <v>202</v>
      </c>
      <c r="C16" s="161"/>
      <c r="D16" s="162"/>
      <c r="E16" s="153"/>
      <c r="F16" s="34"/>
      <c r="G16" s="34"/>
      <c r="H16" s="34"/>
      <c r="I16" s="34"/>
    </row>
    <row r="17" spans="1:9" ht="18.75" x14ac:dyDescent="0.25">
      <c r="A17" s="34"/>
      <c r="B17" s="34"/>
      <c r="C17" s="34"/>
      <c r="D17" s="34"/>
      <c r="E17" s="153"/>
      <c r="F17" s="34"/>
      <c r="G17" s="34"/>
      <c r="H17" s="34"/>
      <c r="I17" s="34"/>
    </row>
    <row r="18" spans="1:9" ht="18.75" x14ac:dyDescent="0.25">
      <c r="A18" s="34"/>
      <c r="B18" s="34"/>
      <c r="C18" s="34"/>
      <c r="D18" s="34"/>
      <c r="E18" s="153"/>
      <c r="F18" s="34"/>
      <c r="G18" s="34"/>
      <c r="H18" s="34"/>
      <c r="I18" s="34"/>
    </row>
    <row r="19" spans="1:9" ht="18.75" x14ac:dyDescent="0.25">
      <c r="A19" s="34"/>
      <c r="B19" s="34"/>
      <c r="C19" s="34"/>
      <c r="D19" s="34"/>
      <c r="E19" s="153"/>
      <c r="F19" s="34"/>
      <c r="G19" s="34"/>
      <c r="H19" s="34"/>
      <c r="I19" s="34"/>
    </row>
    <row r="20" spans="1:9" ht="18.75" x14ac:dyDescent="0.25">
      <c r="A20" s="34"/>
      <c r="B20" s="34"/>
      <c r="C20" s="34"/>
      <c r="D20" s="34"/>
      <c r="E20" s="153"/>
      <c r="F20" s="34"/>
      <c r="G20" s="34"/>
      <c r="H20" s="34"/>
      <c r="I20" s="34"/>
    </row>
    <row r="21" spans="1:9" ht="18.75" x14ac:dyDescent="0.25">
      <c r="A21" s="34"/>
      <c r="B21" s="34"/>
      <c r="C21" s="34"/>
      <c r="D21" s="34"/>
      <c r="E21" s="153"/>
      <c r="F21" s="34"/>
      <c r="G21" s="34"/>
      <c r="H21" s="34"/>
      <c r="I21" s="34"/>
    </row>
    <row r="22" spans="1:9" x14ac:dyDescent="0.25">
      <c r="A22" s="34"/>
      <c r="B22" s="34"/>
      <c r="C22" s="34"/>
      <c r="D22" s="34"/>
      <c r="E22" s="34"/>
      <c r="F22" s="34"/>
      <c r="G22" s="34"/>
      <c r="H22" s="34"/>
      <c r="I22" s="34"/>
    </row>
    <row r="23" spans="1:9" x14ac:dyDescent="0.25">
      <c r="A23" s="34"/>
      <c r="B23" s="34"/>
      <c r="C23" s="34"/>
      <c r="D23" s="34"/>
      <c r="E23" s="34"/>
      <c r="F23" s="34"/>
      <c r="G23" s="34"/>
      <c r="H23" s="34"/>
      <c r="I23" s="34"/>
    </row>
    <row r="24" spans="1:9" x14ac:dyDescent="0.25">
      <c r="A24" s="34"/>
      <c r="B24" s="34"/>
      <c r="C24" s="34"/>
      <c r="D24" s="34"/>
      <c r="E24" s="34"/>
      <c r="F24" s="34"/>
      <c r="G24" s="34"/>
      <c r="H24" s="34"/>
      <c r="I24" s="34"/>
    </row>
    <row r="25" spans="1:9" ht="18.75" x14ac:dyDescent="0.25">
      <c r="A25" s="34"/>
      <c r="B25" s="34"/>
      <c r="C25" s="34"/>
      <c r="D25" s="34"/>
      <c r="E25" s="34"/>
      <c r="F25" s="34"/>
      <c r="G25" s="149" t="s">
        <v>203</v>
      </c>
      <c r="H25" s="163"/>
      <c r="I25" s="34"/>
    </row>
    <row r="26" spans="1:9" x14ac:dyDescent="0.25">
      <c r="A26" s="34"/>
      <c r="B26" s="34"/>
      <c r="C26" s="34"/>
      <c r="D26" s="34"/>
      <c r="E26" s="34"/>
      <c r="F26" s="34"/>
      <c r="G26" s="34"/>
      <c r="H26" s="34"/>
      <c r="I26" s="34"/>
    </row>
    <row r="27" spans="1:9" x14ac:dyDescent="0.25">
      <c r="A27" s="34"/>
      <c r="B27" s="34"/>
      <c r="C27" s="34"/>
      <c r="D27" s="34"/>
      <c r="E27" s="34"/>
      <c r="F27" s="34"/>
      <c r="G27" s="34"/>
      <c r="H27" s="34"/>
      <c r="I27" s="34"/>
    </row>
    <row r="28" spans="1:9" x14ac:dyDescent="0.25">
      <c r="A28" s="34"/>
      <c r="B28" s="34"/>
      <c r="C28" s="34"/>
      <c r="D28" s="34"/>
      <c r="E28" s="34"/>
      <c r="F28" s="34"/>
      <c r="G28" s="34"/>
      <c r="H28" s="34"/>
      <c r="I28" s="34"/>
    </row>
    <row r="29" spans="1:9" x14ac:dyDescent="0.25">
      <c r="A29" s="34"/>
      <c r="B29" s="34"/>
      <c r="C29" s="34"/>
      <c r="D29" s="34"/>
      <c r="E29" s="34"/>
      <c r="F29" s="34"/>
      <c r="G29" s="34"/>
      <c r="H29" s="34"/>
      <c r="I29" s="34"/>
    </row>
    <row r="30" spans="1:9" x14ac:dyDescent="0.25">
      <c r="A30" s="34"/>
      <c r="B30" s="34"/>
      <c r="C30" s="34"/>
      <c r="D30" s="34"/>
      <c r="E30" s="34"/>
      <c r="F30" s="34"/>
      <c r="G30" s="34"/>
      <c r="H30" s="34"/>
      <c r="I30" s="34"/>
    </row>
    <row r="31" spans="1:9" x14ac:dyDescent="0.25">
      <c r="A31" s="34"/>
      <c r="B31" s="34"/>
      <c r="C31" s="34"/>
      <c r="D31" s="34"/>
      <c r="E31" s="34"/>
      <c r="F31" s="34"/>
      <c r="G31" s="34"/>
      <c r="H31" s="34"/>
      <c r="I31" s="34"/>
    </row>
    <row r="32" spans="1:9" x14ac:dyDescent="0.25">
      <c r="A32" s="34"/>
      <c r="B32" s="34"/>
      <c r="C32" s="34"/>
      <c r="D32" s="34"/>
      <c r="E32" s="34"/>
      <c r="F32" s="34"/>
      <c r="G32" s="34"/>
      <c r="H32" s="34"/>
      <c r="I32" s="34"/>
    </row>
    <row r="33" spans="1:81" x14ac:dyDescent="0.25">
      <c r="A33" s="34"/>
      <c r="B33" s="34"/>
      <c r="C33" s="34"/>
      <c r="D33" s="34"/>
      <c r="E33" s="34"/>
      <c r="F33" s="34"/>
      <c r="G33" s="34"/>
      <c r="H33" s="34"/>
      <c r="I33" s="34"/>
    </row>
    <row r="34" spans="1:81" x14ac:dyDescent="0.25">
      <c r="A34" s="34"/>
      <c r="B34" s="34"/>
      <c r="C34" s="34"/>
      <c r="D34" s="34"/>
      <c r="E34" s="34"/>
      <c r="F34" s="34"/>
      <c r="G34" s="34"/>
      <c r="H34" s="34"/>
      <c r="I34" s="34"/>
    </row>
    <row r="35" spans="1:81" x14ac:dyDescent="0.25">
      <c r="A35" s="34"/>
      <c r="B35" s="34"/>
      <c r="C35" s="34"/>
      <c r="D35" s="34"/>
      <c r="E35" s="34"/>
      <c r="F35" s="34"/>
      <c r="G35" s="34"/>
      <c r="H35" s="34"/>
      <c r="I35" s="34"/>
    </row>
    <row r="47" spans="1:81" x14ac:dyDescent="0.25">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row>
    <row r="48" spans="1:81" x14ac:dyDescent="0.25">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row>
    <row r="49" spans="5:81" x14ac:dyDescent="0.25">
      <c r="E49" s="34"/>
      <c r="F49" s="166">
        <v>42003</v>
      </c>
      <c r="G49" s="166">
        <v>42004</v>
      </c>
      <c r="H49" s="166">
        <v>42005</v>
      </c>
      <c r="I49" s="166">
        <v>42006</v>
      </c>
      <c r="J49" s="166">
        <v>42007</v>
      </c>
      <c r="K49" s="166">
        <v>42008</v>
      </c>
      <c r="L49" s="166">
        <v>42009</v>
      </c>
      <c r="M49" s="166">
        <v>42010</v>
      </c>
      <c r="N49" s="166">
        <v>42011</v>
      </c>
      <c r="O49" s="166">
        <v>42012</v>
      </c>
      <c r="P49" s="166">
        <v>42013</v>
      </c>
      <c r="Q49" s="166">
        <v>42014</v>
      </c>
      <c r="R49" s="166">
        <v>42015</v>
      </c>
      <c r="S49" s="166">
        <v>42016</v>
      </c>
      <c r="T49" s="166">
        <v>42017</v>
      </c>
      <c r="U49" s="166">
        <v>42018</v>
      </c>
      <c r="V49" s="166">
        <v>42019</v>
      </c>
      <c r="W49" s="166">
        <v>42020</v>
      </c>
      <c r="X49" s="166">
        <v>42021</v>
      </c>
      <c r="Y49" s="166">
        <v>42022</v>
      </c>
      <c r="Z49" s="166">
        <v>42023</v>
      </c>
      <c r="AA49" s="166">
        <v>42024</v>
      </c>
      <c r="AB49" s="166">
        <v>42025</v>
      </c>
      <c r="AC49" s="166">
        <v>42026</v>
      </c>
      <c r="AD49" s="166">
        <v>42027</v>
      </c>
      <c r="AE49" s="166">
        <v>42028</v>
      </c>
      <c r="AF49" s="166">
        <v>42029</v>
      </c>
      <c r="AG49" s="166">
        <v>42030</v>
      </c>
      <c r="AH49" s="166">
        <v>42031</v>
      </c>
      <c r="AI49" s="166">
        <v>42032</v>
      </c>
      <c r="AJ49" s="166">
        <v>42033</v>
      </c>
      <c r="AK49" s="166">
        <v>42034</v>
      </c>
      <c r="AL49" s="175">
        <v>42035</v>
      </c>
      <c r="AM49" s="166">
        <v>42036</v>
      </c>
      <c r="AN49" s="166">
        <v>42037</v>
      </c>
      <c r="AO49" s="166">
        <v>42038</v>
      </c>
      <c r="AP49" s="166">
        <v>42039</v>
      </c>
      <c r="AQ49" s="166">
        <v>42040</v>
      </c>
      <c r="AR49" s="166">
        <v>42041</v>
      </c>
      <c r="AS49" s="166">
        <v>42042</v>
      </c>
      <c r="AT49" s="166">
        <v>42043</v>
      </c>
      <c r="AU49" s="166">
        <v>42044</v>
      </c>
      <c r="AV49" s="166">
        <v>42045</v>
      </c>
      <c r="AW49" s="166">
        <v>42046</v>
      </c>
      <c r="AX49" s="166">
        <v>42047</v>
      </c>
      <c r="AY49" s="166">
        <v>42048</v>
      </c>
      <c r="AZ49" s="166">
        <v>42049</v>
      </c>
      <c r="BA49" s="166">
        <v>42050</v>
      </c>
      <c r="BB49" s="166">
        <v>42051</v>
      </c>
      <c r="BC49" s="166">
        <v>42052</v>
      </c>
      <c r="BD49" s="166">
        <v>42053</v>
      </c>
      <c r="BE49" s="166">
        <v>42054</v>
      </c>
      <c r="BF49" s="166">
        <v>42055</v>
      </c>
      <c r="BG49" s="166">
        <v>42056</v>
      </c>
      <c r="BH49" s="166">
        <v>42057</v>
      </c>
      <c r="BI49" s="166">
        <v>42058</v>
      </c>
      <c r="BJ49" s="166">
        <v>42059</v>
      </c>
      <c r="BK49" s="166">
        <v>42060</v>
      </c>
      <c r="BL49" s="166">
        <v>42061</v>
      </c>
      <c r="BM49" s="166">
        <v>42062</v>
      </c>
      <c r="BN49" s="166">
        <v>42063</v>
      </c>
      <c r="BO49" s="166">
        <v>42064</v>
      </c>
      <c r="BP49" s="166">
        <v>42065</v>
      </c>
      <c r="BQ49" s="166">
        <v>42066</v>
      </c>
      <c r="BR49" s="34"/>
      <c r="BS49" s="34"/>
      <c r="BT49" s="34"/>
      <c r="BU49" s="34"/>
      <c r="BV49" s="34"/>
      <c r="BW49" s="34"/>
      <c r="BX49" s="34"/>
      <c r="BY49" s="34"/>
      <c r="BZ49" s="34"/>
      <c r="CA49" s="34"/>
      <c r="CB49" s="34"/>
      <c r="CC49" s="34"/>
    </row>
    <row r="50" spans="5:81" x14ac:dyDescent="0.25">
      <c r="E50" s="34"/>
      <c r="F50" s="34">
        <v>3.5454931972789205E-2</v>
      </c>
      <c r="G50" s="34">
        <v>3.5454931972789261E-2</v>
      </c>
      <c r="H50" s="34"/>
      <c r="I50" s="34"/>
      <c r="J50" s="34">
        <v>3.7037037037037035E-2</v>
      </c>
      <c r="K50" s="34">
        <v>3.7037037037037042E-2</v>
      </c>
      <c r="L50" s="34">
        <v>3.7037037037037035E-2</v>
      </c>
      <c r="M50" s="34">
        <v>3.7037037037037035E-2</v>
      </c>
      <c r="N50" s="34">
        <v>3.5493827160493825E-2</v>
      </c>
      <c r="O50" s="34">
        <v>3.5493827160493825E-2</v>
      </c>
      <c r="P50" s="34">
        <v>3.5493827160493825E-2</v>
      </c>
      <c r="Q50" s="34">
        <v>3.5493827160493832E-2</v>
      </c>
      <c r="R50" s="34">
        <v>3.5493827160493832E-2</v>
      </c>
      <c r="S50" s="34">
        <v>3.5493827160493825E-2</v>
      </c>
      <c r="T50" s="34">
        <v>3.5493827160493832E-2</v>
      </c>
      <c r="U50" s="34">
        <v>3.5493827160493832E-2</v>
      </c>
      <c r="V50" s="34">
        <v>3.5493827160493832E-2</v>
      </c>
      <c r="W50" s="34">
        <v>3.5493827160493832E-2</v>
      </c>
      <c r="X50" s="34">
        <v>3.5493827160493832E-2</v>
      </c>
      <c r="Y50" s="34">
        <v>3.2958553791887127E-2</v>
      </c>
      <c r="Z50" s="34">
        <v>3.2958553791887127E-2</v>
      </c>
      <c r="AA50" s="34">
        <v>3.295855379188712E-2</v>
      </c>
      <c r="AB50" s="34">
        <v>3.295855379188712E-2</v>
      </c>
      <c r="AC50" s="34">
        <v>3.262896825396825E-2</v>
      </c>
      <c r="AD50" s="34">
        <v>3.262896825396825E-2</v>
      </c>
      <c r="AE50" s="34">
        <v>3.2628968253968257E-2</v>
      </c>
      <c r="AF50" s="34">
        <v>3.2628968253968264E-2</v>
      </c>
      <c r="AG50" s="34">
        <v>3.2628968253968271E-2</v>
      </c>
      <c r="AH50" s="34">
        <v>3.2628968253968257E-2</v>
      </c>
      <c r="AI50" s="34">
        <v>3.2628968253968271E-2</v>
      </c>
      <c r="AJ50" s="34">
        <v>3.2628968253968292E-2</v>
      </c>
      <c r="AK50" s="34">
        <v>3.2628968253968271E-2</v>
      </c>
      <c r="AL50" s="164">
        <v>7</v>
      </c>
      <c r="AM50" s="34"/>
      <c r="AN50" s="34">
        <v>3.8461538461538464E-2</v>
      </c>
      <c r="AO50" s="34">
        <v>3.8461538461538464E-2</v>
      </c>
      <c r="AP50" s="34">
        <v>3.8461538461538464E-2</v>
      </c>
      <c r="AQ50" s="34">
        <v>3.8461538461538464E-2</v>
      </c>
      <c r="AR50" s="34">
        <v>3.8461538461538464E-2</v>
      </c>
      <c r="AS50" s="34">
        <v>3.8461538461538464E-2</v>
      </c>
      <c r="AT50" s="34"/>
      <c r="AU50" s="34">
        <v>4.0485829959514164E-2</v>
      </c>
      <c r="AV50" s="34">
        <v>4.048582995951417E-2</v>
      </c>
      <c r="AW50" s="34">
        <v>4.048582995951417E-2</v>
      </c>
      <c r="AX50" s="34">
        <v>4.048582995951417E-2</v>
      </c>
      <c r="AY50" s="34">
        <v>4.048582995951417E-2</v>
      </c>
      <c r="AZ50" s="34">
        <v>4.048582995951417E-2</v>
      </c>
      <c r="BA50" s="34">
        <v>3.759398496240602E-2</v>
      </c>
      <c r="BB50" s="34">
        <v>3.759398496240602E-2</v>
      </c>
      <c r="BC50" s="34">
        <v>3.7593984962406013E-2</v>
      </c>
      <c r="BD50" s="34">
        <v>3.7593984962406006E-2</v>
      </c>
      <c r="BE50" s="34">
        <v>3.7593984962406013E-2</v>
      </c>
      <c r="BF50" s="34">
        <v>3.759398496240602E-2</v>
      </c>
      <c r="BG50" s="34">
        <v>3.7593984962406013E-2</v>
      </c>
      <c r="BH50" s="34">
        <v>3.7593984962406006E-2</v>
      </c>
      <c r="BI50" s="34"/>
      <c r="BJ50" s="34"/>
      <c r="BK50" s="34"/>
      <c r="BL50" s="34"/>
      <c r="BM50" s="34"/>
      <c r="BN50" s="34"/>
      <c r="BO50" s="34"/>
      <c r="BP50" s="34"/>
      <c r="BQ50" s="34"/>
      <c r="BR50" s="34"/>
      <c r="BS50" s="34"/>
      <c r="BT50" s="34"/>
      <c r="BU50" s="34"/>
      <c r="BV50" s="34"/>
      <c r="BW50" s="34"/>
      <c r="BX50" s="34"/>
      <c r="BY50" s="34"/>
      <c r="BZ50" s="34"/>
      <c r="CA50" s="34"/>
      <c r="CB50" s="34"/>
      <c r="CC50" s="34"/>
    </row>
    <row r="51" spans="5:81" x14ac:dyDescent="0.25">
      <c r="E51" s="34"/>
      <c r="F51" s="34">
        <v>0</v>
      </c>
      <c r="G51" s="34">
        <v>1118</v>
      </c>
      <c r="H51" s="34"/>
      <c r="I51" s="34"/>
      <c r="J51" s="34">
        <v>5324</v>
      </c>
      <c r="K51" s="34">
        <v>5880</v>
      </c>
      <c r="L51" s="34">
        <v>0</v>
      </c>
      <c r="M51" s="34">
        <v>3016</v>
      </c>
      <c r="N51" s="34">
        <v>3800</v>
      </c>
      <c r="O51" s="34">
        <v>4086</v>
      </c>
      <c r="P51" s="34">
        <v>3321</v>
      </c>
      <c r="Q51" s="34">
        <v>1539</v>
      </c>
      <c r="R51" s="34">
        <v>5246</v>
      </c>
      <c r="S51" s="34">
        <v>5842</v>
      </c>
      <c r="T51" s="34">
        <v>8706</v>
      </c>
      <c r="U51" s="34">
        <v>1870</v>
      </c>
      <c r="V51" s="34">
        <v>3450</v>
      </c>
      <c r="W51" s="34">
        <v>1100</v>
      </c>
      <c r="X51" s="34">
        <v>1100</v>
      </c>
      <c r="Y51" s="34">
        <v>0</v>
      </c>
      <c r="Z51" s="34">
        <v>1180</v>
      </c>
      <c r="AA51" s="34">
        <v>0</v>
      </c>
      <c r="AB51" s="34">
        <v>4200</v>
      </c>
      <c r="AC51" s="34">
        <v>840</v>
      </c>
      <c r="AD51" s="34">
        <v>0</v>
      </c>
      <c r="AE51" s="34">
        <v>980</v>
      </c>
      <c r="AF51" s="34">
        <v>0</v>
      </c>
      <c r="AG51" s="34">
        <v>2313</v>
      </c>
      <c r="AH51" s="34">
        <v>714</v>
      </c>
      <c r="AI51" s="34">
        <v>1490</v>
      </c>
      <c r="AJ51" s="34">
        <v>770</v>
      </c>
      <c r="AK51" s="34">
        <v>1820</v>
      </c>
      <c r="AL51" s="164">
        <v>663527.74</v>
      </c>
      <c r="AM51" s="34"/>
      <c r="AN51" s="34">
        <v>0</v>
      </c>
      <c r="AO51" s="34">
        <v>0</v>
      </c>
      <c r="AP51" s="34">
        <v>0</v>
      </c>
      <c r="AQ51" s="34">
        <v>0</v>
      </c>
      <c r="AR51" s="34">
        <v>0</v>
      </c>
      <c r="AS51" s="34">
        <v>0</v>
      </c>
      <c r="AT51" s="34"/>
      <c r="AU51" s="34">
        <v>0</v>
      </c>
      <c r="AV51" s="34">
        <v>0</v>
      </c>
      <c r="AW51" s="34">
        <v>3788</v>
      </c>
      <c r="AX51" s="34">
        <v>4423</v>
      </c>
      <c r="AY51" s="34">
        <v>4326</v>
      </c>
      <c r="AZ51" s="34">
        <v>2698</v>
      </c>
      <c r="BA51" s="34">
        <v>5016</v>
      </c>
      <c r="BB51" s="34">
        <v>3804</v>
      </c>
      <c r="BC51" s="34">
        <v>0</v>
      </c>
      <c r="BD51" s="34">
        <v>1100</v>
      </c>
      <c r="BE51" s="34">
        <v>4528</v>
      </c>
      <c r="BF51" s="34">
        <v>4512</v>
      </c>
      <c r="BG51" s="34">
        <v>7348</v>
      </c>
      <c r="BH51" s="34">
        <v>5421</v>
      </c>
      <c r="BI51" s="34"/>
      <c r="BJ51" s="34"/>
      <c r="BK51" s="34"/>
      <c r="BL51" s="34"/>
      <c r="BM51" s="34"/>
      <c r="BN51" s="34"/>
      <c r="BO51" s="34"/>
      <c r="BP51" s="34"/>
      <c r="BQ51" s="34"/>
      <c r="BR51" s="34"/>
      <c r="BS51" s="34"/>
      <c r="BT51" s="34"/>
      <c r="BU51" s="34"/>
      <c r="BV51" s="34"/>
      <c r="BW51" s="34"/>
      <c r="BX51" s="34"/>
      <c r="BY51" s="34"/>
      <c r="BZ51" s="34"/>
      <c r="CA51" s="34"/>
      <c r="CB51" s="34"/>
      <c r="CC51" s="34"/>
    </row>
    <row r="52" spans="5:81" x14ac:dyDescent="0.25">
      <c r="E52" s="34"/>
      <c r="F52" s="34">
        <v>0</v>
      </c>
      <c r="G52" s="34">
        <v>0</v>
      </c>
      <c r="H52" s="34"/>
      <c r="I52" s="34"/>
      <c r="J52" s="34">
        <v>3251</v>
      </c>
      <c r="K52" s="34">
        <v>8397</v>
      </c>
      <c r="L52" s="34">
        <v>0</v>
      </c>
      <c r="M52" s="34">
        <v>2907</v>
      </c>
      <c r="N52" s="34">
        <v>5424</v>
      </c>
      <c r="O52" s="34">
        <v>7354</v>
      </c>
      <c r="P52" s="34">
        <v>7684</v>
      </c>
      <c r="Q52" s="34">
        <v>8000</v>
      </c>
      <c r="R52" s="34">
        <v>8047</v>
      </c>
      <c r="S52" s="34">
        <v>0</v>
      </c>
      <c r="T52" s="34">
        <v>0</v>
      </c>
      <c r="U52" s="34">
        <v>5509</v>
      </c>
      <c r="V52" s="34">
        <v>7124</v>
      </c>
      <c r="W52" s="34">
        <v>6920</v>
      </c>
      <c r="X52" s="34">
        <v>7234</v>
      </c>
      <c r="Y52" s="34">
        <v>6154</v>
      </c>
      <c r="Z52" s="34">
        <v>5387</v>
      </c>
      <c r="AA52" s="34">
        <v>0</v>
      </c>
      <c r="AB52" s="34">
        <v>5345</v>
      </c>
      <c r="AC52" s="34">
        <v>5072</v>
      </c>
      <c r="AD52" s="34">
        <v>6589</v>
      </c>
      <c r="AE52" s="34">
        <v>8320</v>
      </c>
      <c r="AF52" s="34">
        <v>5755</v>
      </c>
      <c r="AG52" s="34">
        <v>3601</v>
      </c>
      <c r="AH52" s="34">
        <v>7518</v>
      </c>
      <c r="AI52" s="34">
        <v>8057</v>
      </c>
      <c r="AJ52" s="34">
        <v>8595</v>
      </c>
      <c r="AK52" s="34">
        <v>7974</v>
      </c>
      <c r="AL52" s="164">
        <v>497122.41</v>
      </c>
      <c r="AM52" s="34"/>
      <c r="AN52" s="34">
        <v>6900</v>
      </c>
      <c r="AO52" s="34">
        <v>7680</v>
      </c>
      <c r="AP52" s="34">
        <v>0</v>
      </c>
      <c r="AQ52" s="34">
        <v>0</v>
      </c>
      <c r="AR52" s="34">
        <v>0</v>
      </c>
      <c r="AS52" s="34">
        <v>0</v>
      </c>
      <c r="AT52" s="34"/>
      <c r="AU52" s="34">
        <v>6642</v>
      </c>
      <c r="AV52" s="34">
        <v>0</v>
      </c>
      <c r="AW52" s="34">
        <v>4965</v>
      </c>
      <c r="AX52" s="34">
        <v>7770</v>
      </c>
      <c r="AY52" s="34">
        <v>7896</v>
      </c>
      <c r="AZ52" s="34">
        <v>8417</v>
      </c>
      <c r="BA52" s="34">
        <v>10969</v>
      </c>
      <c r="BB52" s="34">
        <v>10111</v>
      </c>
      <c r="BC52" s="34">
        <v>0</v>
      </c>
      <c r="BD52" s="34">
        <v>9939</v>
      </c>
      <c r="BE52" s="34">
        <v>11306</v>
      </c>
      <c r="BF52" s="34">
        <v>11739</v>
      </c>
      <c r="BG52" s="34">
        <v>12421</v>
      </c>
      <c r="BH52" s="34">
        <v>9523</v>
      </c>
      <c r="BI52" s="34"/>
      <c r="BJ52" s="34"/>
      <c r="BK52" s="34"/>
      <c r="BL52" s="34"/>
      <c r="BM52" s="34"/>
      <c r="BN52" s="34"/>
      <c r="BO52" s="34"/>
      <c r="BP52" s="34"/>
      <c r="BQ52" s="34"/>
      <c r="BR52" s="34"/>
      <c r="BS52" s="34"/>
      <c r="BT52" s="34"/>
      <c r="BU52" s="34"/>
      <c r="BV52" s="34"/>
      <c r="BW52" s="34"/>
      <c r="BX52" s="34"/>
      <c r="BY52" s="34"/>
      <c r="BZ52" s="34"/>
      <c r="CA52" s="34"/>
      <c r="CB52" s="34"/>
      <c r="CC52" s="34"/>
    </row>
    <row r="53" spans="5:81" x14ac:dyDescent="0.25">
      <c r="E53" s="34"/>
      <c r="F53" s="34">
        <v>3101</v>
      </c>
      <c r="G53" s="34">
        <v>1403</v>
      </c>
      <c r="H53" s="34"/>
      <c r="I53" s="34"/>
      <c r="J53" s="34">
        <v>2997</v>
      </c>
      <c r="K53" s="34">
        <v>3100</v>
      </c>
      <c r="L53" s="34">
        <v>5393</v>
      </c>
      <c r="M53" s="34">
        <v>5015</v>
      </c>
      <c r="N53" s="34">
        <v>5175</v>
      </c>
      <c r="O53" s="34">
        <v>4757</v>
      </c>
      <c r="P53" s="34">
        <v>5500</v>
      </c>
      <c r="Q53" s="34">
        <v>4600</v>
      </c>
      <c r="R53" s="34">
        <v>0</v>
      </c>
      <c r="S53" s="34">
        <v>5740</v>
      </c>
      <c r="T53" s="34">
        <v>5141</v>
      </c>
      <c r="U53" s="34">
        <v>4493</v>
      </c>
      <c r="V53" s="34">
        <v>4693</v>
      </c>
      <c r="W53" s="34">
        <v>3980</v>
      </c>
      <c r="X53" s="34">
        <v>4000</v>
      </c>
      <c r="Y53" s="34">
        <v>2854</v>
      </c>
      <c r="Z53" s="34">
        <v>3681</v>
      </c>
      <c r="AA53" s="34">
        <v>4992</v>
      </c>
      <c r="AB53" s="34">
        <v>4606</v>
      </c>
      <c r="AC53" s="34">
        <v>4774</v>
      </c>
      <c r="AD53" s="34">
        <v>4407</v>
      </c>
      <c r="AE53" s="34">
        <v>5000</v>
      </c>
      <c r="AF53" s="34">
        <v>3495</v>
      </c>
      <c r="AG53" s="34">
        <v>3392</v>
      </c>
      <c r="AH53" s="34">
        <v>4274</v>
      </c>
      <c r="AI53" s="34">
        <v>3701</v>
      </c>
      <c r="AJ53" s="34">
        <v>6931</v>
      </c>
      <c r="AK53" s="34">
        <v>6010</v>
      </c>
      <c r="AL53" s="164">
        <v>615481.27</v>
      </c>
      <c r="AM53" s="34"/>
      <c r="AN53" s="34">
        <v>5291</v>
      </c>
      <c r="AO53" s="34">
        <v>5500</v>
      </c>
      <c r="AP53" s="34">
        <v>3500</v>
      </c>
      <c r="AQ53" s="34">
        <v>5446</v>
      </c>
      <c r="AR53" s="34">
        <v>2764</v>
      </c>
      <c r="AS53" s="34">
        <v>2345</v>
      </c>
      <c r="AT53" s="34"/>
      <c r="AU53" s="34">
        <v>2895</v>
      </c>
      <c r="AV53" s="34">
        <v>3242</v>
      </c>
      <c r="AW53" s="34">
        <v>4618</v>
      </c>
      <c r="AX53" s="34">
        <v>3000</v>
      </c>
      <c r="AY53" s="34">
        <v>5500</v>
      </c>
      <c r="AZ53" s="34">
        <v>6000</v>
      </c>
      <c r="BA53" s="34">
        <v>5500</v>
      </c>
      <c r="BB53" s="34">
        <v>5212</v>
      </c>
      <c r="BC53" s="34">
        <v>1909</v>
      </c>
      <c r="BD53" s="34">
        <v>4188</v>
      </c>
      <c r="BE53" s="34">
        <v>5354</v>
      </c>
      <c r="BF53" s="34">
        <v>4902</v>
      </c>
      <c r="BG53" s="34">
        <v>6838</v>
      </c>
      <c r="BH53" s="34">
        <v>5303</v>
      </c>
      <c r="BI53" s="34"/>
      <c r="BJ53" s="34"/>
      <c r="BK53" s="34"/>
      <c r="BL53" s="34"/>
      <c r="BM53" s="34"/>
      <c r="BN53" s="34"/>
      <c r="BO53" s="34"/>
      <c r="BP53" s="34"/>
      <c r="BQ53" s="34"/>
      <c r="BR53" s="34"/>
      <c r="BS53" s="34"/>
      <c r="BT53" s="34"/>
      <c r="BU53" s="34"/>
      <c r="BV53" s="34"/>
      <c r="BW53" s="34"/>
      <c r="BX53" s="34"/>
      <c r="BY53" s="34"/>
      <c r="BZ53" s="34"/>
      <c r="CA53" s="34"/>
      <c r="CB53" s="34"/>
      <c r="CC53" s="34"/>
    </row>
    <row r="54" spans="5:81" x14ac:dyDescent="0.25">
      <c r="E54" s="34"/>
      <c r="F54" s="34">
        <v>0</v>
      </c>
      <c r="G54" s="34">
        <v>0</v>
      </c>
      <c r="H54" s="34"/>
      <c r="I54" s="34"/>
      <c r="J54" s="34">
        <v>0</v>
      </c>
      <c r="K54" s="34">
        <v>0</v>
      </c>
      <c r="L54" s="34">
        <v>0</v>
      </c>
      <c r="M54" s="34">
        <v>0</v>
      </c>
      <c r="N54" s="34">
        <v>0</v>
      </c>
      <c r="O54" s="34">
        <v>0</v>
      </c>
      <c r="P54" s="34">
        <v>0</v>
      </c>
      <c r="Q54" s="34">
        <v>0</v>
      </c>
      <c r="R54" s="34">
        <v>0</v>
      </c>
      <c r="S54" s="34">
        <v>0</v>
      </c>
      <c r="T54" s="34">
        <v>0</v>
      </c>
      <c r="U54" s="34">
        <v>0</v>
      </c>
      <c r="V54" s="34">
        <v>0</v>
      </c>
      <c r="W54" s="34">
        <v>0</v>
      </c>
      <c r="X54" s="34">
        <v>0</v>
      </c>
      <c r="Y54" s="34">
        <v>0</v>
      </c>
      <c r="Z54" s="34">
        <v>0</v>
      </c>
      <c r="AA54" s="34">
        <v>0</v>
      </c>
      <c r="AB54" s="34">
        <v>0</v>
      </c>
      <c r="AC54" s="34">
        <v>0</v>
      </c>
      <c r="AD54" s="34">
        <v>0</v>
      </c>
      <c r="AE54" s="34">
        <v>0</v>
      </c>
      <c r="AF54" s="34">
        <v>0</v>
      </c>
      <c r="AG54" s="34">
        <v>0</v>
      </c>
      <c r="AH54" s="34">
        <v>0</v>
      </c>
      <c r="AI54" s="34">
        <v>0</v>
      </c>
      <c r="AJ54" s="34">
        <v>0</v>
      </c>
      <c r="AK54" s="34">
        <v>0</v>
      </c>
      <c r="AL54" s="164">
        <v>0</v>
      </c>
      <c r="AM54" s="34"/>
      <c r="AN54" s="34">
        <v>0</v>
      </c>
      <c r="AO54" s="34">
        <v>0</v>
      </c>
      <c r="AP54" s="34">
        <v>0</v>
      </c>
      <c r="AQ54" s="34">
        <v>0</v>
      </c>
      <c r="AR54" s="34">
        <v>0</v>
      </c>
      <c r="AS54" s="34">
        <v>0</v>
      </c>
      <c r="AT54" s="34"/>
      <c r="AU54" s="34">
        <v>0</v>
      </c>
      <c r="AV54" s="34">
        <v>0</v>
      </c>
      <c r="AW54" s="34">
        <v>0</v>
      </c>
      <c r="AX54" s="34">
        <v>0</v>
      </c>
      <c r="AY54" s="34">
        <v>0</v>
      </c>
      <c r="AZ54" s="34">
        <v>0</v>
      </c>
      <c r="BA54" s="34">
        <v>0</v>
      </c>
      <c r="BB54" s="34">
        <v>0</v>
      </c>
      <c r="BC54" s="34">
        <v>0</v>
      </c>
      <c r="BD54" s="34">
        <v>0</v>
      </c>
      <c r="BE54" s="34">
        <v>0</v>
      </c>
      <c r="BF54" s="34">
        <v>0</v>
      </c>
      <c r="BG54" s="34">
        <v>0</v>
      </c>
      <c r="BH54" s="34">
        <v>0</v>
      </c>
      <c r="BI54" s="34"/>
      <c r="BJ54" s="34"/>
      <c r="BK54" s="34"/>
      <c r="BL54" s="34"/>
      <c r="BM54" s="34"/>
      <c r="BN54" s="34"/>
      <c r="BO54" s="34"/>
      <c r="BP54" s="34"/>
      <c r="BQ54" s="34"/>
      <c r="BR54" s="34"/>
      <c r="BS54" s="34"/>
      <c r="BT54" s="34"/>
      <c r="BU54" s="34"/>
      <c r="BV54" s="34"/>
      <c r="BW54" s="34"/>
      <c r="BX54" s="34"/>
      <c r="BY54" s="34"/>
      <c r="BZ54" s="34"/>
      <c r="CA54" s="34"/>
      <c r="CB54" s="34"/>
      <c r="CC54" s="34"/>
    </row>
    <row r="55" spans="5:81" x14ac:dyDescent="0.25">
      <c r="E55" s="34"/>
      <c r="F55" s="34">
        <v>0</v>
      </c>
      <c r="G55" s="34">
        <v>0</v>
      </c>
      <c r="H55" s="34"/>
      <c r="I55" s="34"/>
      <c r="J55" s="34">
        <v>0</v>
      </c>
      <c r="K55" s="34">
        <v>0</v>
      </c>
      <c r="L55" s="34">
        <v>0</v>
      </c>
      <c r="M55" s="34">
        <v>0</v>
      </c>
      <c r="N55" s="34">
        <v>0</v>
      </c>
      <c r="O55" s="34">
        <v>0</v>
      </c>
      <c r="P55" s="34">
        <v>0</v>
      </c>
      <c r="Q55" s="34">
        <v>0</v>
      </c>
      <c r="R55" s="34">
        <v>0</v>
      </c>
      <c r="S55" s="34">
        <v>0</v>
      </c>
      <c r="T55" s="34">
        <v>0</v>
      </c>
      <c r="U55" s="34">
        <v>0</v>
      </c>
      <c r="V55" s="34">
        <v>0</v>
      </c>
      <c r="W55" s="34">
        <v>0</v>
      </c>
      <c r="X55" s="34">
        <v>0</v>
      </c>
      <c r="Y55" s="34">
        <v>0</v>
      </c>
      <c r="Z55" s="34">
        <v>0</v>
      </c>
      <c r="AA55" s="34">
        <v>0</v>
      </c>
      <c r="AB55" s="34">
        <v>0</v>
      </c>
      <c r="AC55" s="34">
        <v>0</v>
      </c>
      <c r="AD55" s="34">
        <v>0</v>
      </c>
      <c r="AE55" s="34">
        <v>0</v>
      </c>
      <c r="AF55" s="34">
        <v>0</v>
      </c>
      <c r="AG55" s="34">
        <v>0</v>
      </c>
      <c r="AH55" s="34">
        <v>0</v>
      </c>
      <c r="AI55" s="34">
        <v>0</v>
      </c>
      <c r="AJ55" s="34">
        <v>0</v>
      </c>
      <c r="AK55" s="34">
        <v>0</v>
      </c>
      <c r="AL55" s="164">
        <v>0</v>
      </c>
      <c r="AM55" s="34"/>
      <c r="AN55" s="34">
        <v>0</v>
      </c>
      <c r="AO55" s="34">
        <v>0</v>
      </c>
      <c r="AP55" s="34">
        <v>0</v>
      </c>
      <c r="AQ55" s="34">
        <v>0</v>
      </c>
      <c r="AR55" s="34">
        <v>0</v>
      </c>
      <c r="AS55" s="34">
        <v>0</v>
      </c>
      <c r="AT55" s="34"/>
      <c r="AU55" s="34">
        <v>0</v>
      </c>
      <c r="AV55" s="34">
        <v>0</v>
      </c>
      <c r="AW55" s="34">
        <v>0</v>
      </c>
      <c r="AX55" s="34">
        <v>0</v>
      </c>
      <c r="AY55" s="34">
        <v>0</v>
      </c>
      <c r="AZ55" s="34">
        <v>0</v>
      </c>
      <c r="BA55" s="34">
        <v>0</v>
      </c>
      <c r="BB55" s="34">
        <v>0</v>
      </c>
      <c r="BC55" s="34">
        <v>0</v>
      </c>
      <c r="BD55" s="34">
        <v>0</v>
      </c>
      <c r="BE55" s="34">
        <v>0</v>
      </c>
      <c r="BF55" s="34">
        <v>0</v>
      </c>
      <c r="BG55" s="34">
        <v>0</v>
      </c>
      <c r="BH55" s="34">
        <v>0</v>
      </c>
      <c r="BI55" s="34"/>
      <c r="BJ55" s="34"/>
      <c r="BK55" s="34"/>
      <c r="BL55" s="34"/>
      <c r="BM55" s="34"/>
      <c r="BN55" s="34"/>
      <c r="BO55" s="34"/>
      <c r="BP55" s="34"/>
      <c r="BQ55" s="34"/>
      <c r="BR55" s="34"/>
      <c r="BS55" s="34"/>
      <c r="BT55" s="34"/>
      <c r="BU55" s="34"/>
      <c r="BV55" s="34"/>
      <c r="BW55" s="34"/>
      <c r="BX55" s="34"/>
      <c r="BY55" s="34"/>
      <c r="BZ55" s="34"/>
      <c r="CA55" s="34"/>
      <c r="CB55" s="34"/>
      <c r="CC55" s="34"/>
    </row>
    <row r="56" spans="5:81" x14ac:dyDescent="0.25">
      <c r="E56" s="34"/>
      <c r="F56" s="34">
        <v>0</v>
      </c>
      <c r="G56" s="34">
        <v>0</v>
      </c>
      <c r="H56" s="34"/>
      <c r="I56" s="34"/>
      <c r="J56" s="34">
        <v>0</v>
      </c>
      <c r="K56" s="34">
        <v>0</v>
      </c>
      <c r="L56" s="34">
        <v>0</v>
      </c>
      <c r="M56" s="34">
        <v>0</v>
      </c>
      <c r="N56" s="34">
        <v>0</v>
      </c>
      <c r="O56" s="34">
        <v>0</v>
      </c>
      <c r="P56" s="34">
        <v>0</v>
      </c>
      <c r="Q56" s="34">
        <v>0</v>
      </c>
      <c r="R56" s="34">
        <v>0</v>
      </c>
      <c r="S56" s="34">
        <v>0</v>
      </c>
      <c r="T56" s="34">
        <v>0</v>
      </c>
      <c r="U56" s="34">
        <v>0</v>
      </c>
      <c r="V56" s="34">
        <v>0</v>
      </c>
      <c r="W56" s="34">
        <v>0</v>
      </c>
      <c r="X56" s="34">
        <v>0</v>
      </c>
      <c r="Y56" s="34">
        <v>0</v>
      </c>
      <c r="Z56" s="34">
        <v>0</v>
      </c>
      <c r="AA56" s="34">
        <v>0</v>
      </c>
      <c r="AB56" s="34">
        <v>0</v>
      </c>
      <c r="AC56" s="34">
        <v>0</v>
      </c>
      <c r="AD56" s="34">
        <v>0</v>
      </c>
      <c r="AE56" s="34">
        <v>0</v>
      </c>
      <c r="AF56" s="34">
        <v>0</v>
      </c>
      <c r="AG56" s="34">
        <v>0</v>
      </c>
      <c r="AH56" s="34">
        <v>0</v>
      </c>
      <c r="AI56" s="34">
        <v>0</v>
      </c>
      <c r="AJ56" s="34">
        <v>0</v>
      </c>
      <c r="AK56" s="34">
        <v>0</v>
      </c>
      <c r="AL56" s="164">
        <v>0</v>
      </c>
      <c r="AM56" s="34"/>
      <c r="AN56" s="34">
        <v>0</v>
      </c>
      <c r="AO56" s="34">
        <v>0</v>
      </c>
      <c r="AP56" s="34">
        <v>0</v>
      </c>
      <c r="AQ56" s="34">
        <v>0</v>
      </c>
      <c r="AR56" s="34">
        <v>0</v>
      </c>
      <c r="AS56" s="34">
        <v>0</v>
      </c>
      <c r="AT56" s="34"/>
      <c r="AU56" s="34">
        <v>0</v>
      </c>
      <c r="AV56" s="34">
        <v>0</v>
      </c>
      <c r="AW56" s="34">
        <v>0</v>
      </c>
      <c r="AX56" s="34">
        <v>0</v>
      </c>
      <c r="AY56" s="34">
        <v>0</v>
      </c>
      <c r="AZ56" s="34">
        <v>0</v>
      </c>
      <c r="BA56" s="34">
        <v>0</v>
      </c>
      <c r="BB56" s="34">
        <v>0</v>
      </c>
      <c r="BC56" s="34">
        <v>0</v>
      </c>
      <c r="BD56" s="34">
        <v>0</v>
      </c>
      <c r="BE56" s="34">
        <v>0</v>
      </c>
      <c r="BF56" s="34">
        <v>0</v>
      </c>
      <c r="BG56" s="34">
        <v>0</v>
      </c>
      <c r="BH56" s="34">
        <v>0</v>
      </c>
      <c r="BI56" s="34"/>
      <c r="BJ56" s="34"/>
      <c r="BK56" s="34"/>
      <c r="BL56" s="34"/>
      <c r="BM56" s="34"/>
      <c r="BN56" s="34"/>
      <c r="BO56" s="34"/>
      <c r="BP56" s="34"/>
      <c r="BQ56" s="34"/>
      <c r="BR56" s="34"/>
      <c r="BS56" s="34"/>
      <c r="BT56" s="34"/>
      <c r="BU56" s="34"/>
      <c r="BV56" s="34"/>
      <c r="BW56" s="34"/>
      <c r="BX56" s="34"/>
      <c r="BY56" s="34"/>
      <c r="BZ56" s="34"/>
      <c r="CA56" s="34"/>
      <c r="CB56" s="34"/>
      <c r="CC56" s="34"/>
    </row>
    <row r="57" spans="5:81" x14ac:dyDescent="0.25">
      <c r="E57" s="34"/>
      <c r="F57" s="34">
        <v>111.28</v>
      </c>
      <c r="G57" s="34">
        <v>0</v>
      </c>
      <c r="H57" s="34"/>
      <c r="I57" s="34"/>
      <c r="J57" s="34">
        <v>0</v>
      </c>
      <c r="K57" s="34">
        <v>0</v>
      </c>
      <c r="L57" s="34">
        <v>0</v>
      </c>
      <c r="M57" s="34">
        <v>0</v>
      </c>
      <c r="N57" s="34">
        <v>111.14000000000001</v>
      </c>
      <c r="O57" s="34">
        <v>0</v>
      </c>
      <c r="P57" s="34">
        <v>0</v>
      </c>
      <c r="Q57" s="34">
        <v>0</v>
      </c>
      <c r="R57" s="34">
        <v>0</v>
      </c>
      <c r="S57" s="34">
        <v>24.43</v>
      </c>
      <c r="T57" s="34">
        <v>0</v>
      </c>
      <c r="U57" s="34">
        <v>0</v>
      </c>
      <c r="V57" s="34">
        <v>0</v>
      </c>
      <c r="W57" s="34">
        <v>24.47</v>
      </c>
      <c r="X57" s="34">
        <v>0</v>
      </c>
      <c r="Y57" s="34">
        <v>0</v>
      </c>
      <c r="Z57" s="34">
        <v>0</v>
      </c>
      <c r="AA57" s="34">
        <v>0</v>
      </c>
      <c r="AB57" s="34">
        <v>0</v>
      </c>
      <c r="AC57" s="34">
        <v>0</v>
      </c>
      <c r="AD57" s="34">
        <v>0</v>
      </c>
      <c r="AE57" s="34">
        <v>0</v>
      </c>
      <c r="AF57" s="34">
        <v>0</v>
      </c>
      <c r="AG57" s="34">
        <v>0</v>
      </c>
      <c r="AH57" s="34">
        <v>0</v>
      </c>
      <c r="AI57" s="34">
        <v>0</v>
      </c>
      <c r="AJ57" s="34">
        <v>0</v>
      </c>
      <c r="AK57" s="34">
        <v>0</v>
      </c>
      <c r="AL57" s="164">
        <v>1118.0999999999999</v>
      </c>
      <c r="AM57" s="34"/>
      <c r="AN57" s="34">
        <v>0</v>
      </c>
      <c r="AO57" s="34">
        <v>55.8</v>
      </c>
      <c r="AP57" s="34">
        <v>0</v>
      </c>
      <c r="AQ57" s="34">
        <v>0</v>
      </c>
      <c r="AR57" s="34">
        <v>0</v>
      </c>
      <c r="AS57" s="34">
        <v>0</v>
      </c>
      <c r="AT57" s="34"/>
      <c r="AU57" s="34">
        <v>0</v>
      </c>
      <c r="AV57" s="34">
        <v>0</v>
      </c>
      <c r="AW57" s="34">
        <v>0</v>
      </c>
      <c r="AX57" s="34">
        <v>0</v>
      </c>
      <c r="AY57" s="34">
        <v>54.49</v>
      </c>
      <c r="AZ57" s="34">
        <v>52.7</v>
      </c>
      <c r="BA57" s="34">
        <v>0</v>
      </c>
      <c r="BB57" s="34">
        <v>107.62</v>
      </c>
      <c r="BC57" s="34">
        <v>0</v>
      </c>
      <c r="BD57" s="34">
        <v>0</v>
      </c>
      <c r="BE57" s="34">
        <v>112.93</v>
      </c>
      <c r="BF57" s="34">
        <v>57.16</v>
      </c>
      <c r="BG57" s="34">
        <v>0</v>
      </c>
      <c r="BH57" s="34">
        <v>0</v>
      </c>
      <c r="BI57" s="34"/>
      <c r="BJ57" s="34"/>
      <c r="BK57" s="34"/>
      <c r="BL57" s="34"/>
      <c r="BM57" s="34"/>
      <c r="BN57" s="34"/>
      <c r="BO57" s="34"/>
      <c r="BP57" s="34"/>
      <c r="BQ57" s="34"/>
      <c r="BR57" s="34"/>
      <c r="BS57" s="34"/>
      <c r="BT57" s="34"/>
      <c r="BU57" s="34"/>
      <c r="BV57" s="34"/>
      <c r="BW57" s="34"/>
      <c r="BX57" s="34"/>
      <c r="BY57" s="34"/>
      <c r="BZ57" s="34"/>
      <c r="CA57" s="34"/>
      <c r="CB57" s="34"/>
      <c r="CC57" s="34"/>
    </row>
    <row r="58" spans="5:81" x14ac:dyDescent="0.25">
      <c r="E58" s="34"/>
      <c r="F58" s="34">
        <v>102</v>
      </c>
      <c r="G58" s="34">
        <v>85</v>
      </c>
      <c r="H58" s="34"/>
      <c r="I58" s="34"/>
      <c r="J58" s="34">
        <v>83</v>
      </c>
      <c r="K58" s="34">
        <v>0</v>
      </c>
      <c r="L58" s="34">
        <v>76.906188159878127</v>
      </c>
      <c r="M58" s="34">
        <v>138</v>
      </c>
      <c r="N58" s="34">
        <v>126</v>
      </c>
      <c r="O58" s="34">
        <v>18</v>
      </c>
      <c r="P58" s="34">
        <v>72</v>
      </c>
      <c r="Q58" s="34">
        <v>0</v>
      </c>
      <c r="R58" s="34">
        <v>0</v>
      </c>
      <c r="S58" s="34">
        <v>84</v>
      </c>
      <c r="T58" s="34">
        <v>0</v>
      </c>
      <c r="U58" s="34">
        <v>88</v>
      </c>
      <c r="V58" s="34">
        <v>18</v>
      </c>
      <c r="W58" s="34">
        <v>89</v>
      </c>
      <c r="X58" s="34">
        <v>0</v>
      </c>
      <c r="Y58" s="34">
        <v>0</v>
      </c>
      <c r="Z58" s="34">
        <v>40.5</v>
      </c>
      <c r="AA58" s="34">
        <v>14</v>
      </c>
      <c r="AB58" s="34">
        <v>0</v>
      </c>
      <c r="AC58" s="34">
        <v>0</v>
      </c>
      <c r="AD58" s="34">
        <v>166</v>
      </c>
      <c r="AE58" s="34">
        <v>120</v>
      </c>
      <c r="AF58" s="34">
        <v>0</v>
      </c>
      <c r="AG58" s="34">
        <v>116</v>
      </c>
      <c r="AH58" s="34">
        <v>95</v>
      </c>
      <c r="AI58" s="34">
        <v>117.5</v>
      </c>
      <c r="AJ58" s="34">
        <v>0</v>
      </c>
      <c r="AK58" s="34">
        <v>70</v>
      </c>
      <c r="AL58" s="164">
        <v>5175.63</v>
      </c>
      <c r="AM58" s="34"/>
      <c r="AN58" s="34">
        <v>0</v>
      </c>
      <c r="AO58" s="34">
        <v>127</v>
      </c>
      <c r="AP58" s="34">
        <v>134</v>
      </c>
      <c r="AQ58" s="34">
        <v>120</v>
      </c>
      <c r="AR58" s="34">
        <v>0</v>
      </c>
      <c r="AS58" s="34">
        <v>122</v>
      </c>
      <c r="AT58" s="34"/>
      <c r="AU58" s="34">
        <v>110</v>
      </c>
      <c r="AV58" s="34">
        <v>277</v>
      </c>
      <c r="AW58" s="34">
        <v>110</v>
      </c>
      <c r="AX58" s="34">
        <v>90</v>
      </c>
      <c r="AY58" s="34">
        <v>90</v>
      </c>
      <c r="AZ58" s="34">
        <v>430</v>
      </c>
      <c r="BA58" s="34">
        <v>0</v>
      </c>
      <c r="BB58" s="34">
        <v>90.5</v>
      </c>
      <c r="BC58" s="34">
        <v>0</v>
      </c>
      <c r="BD58" s="34">
        <v>0</v>
      </c>
      <c r="BE58" s="34">
        <v>139</v>
      </c>
      <c r="BF58" s="34">
        <v>207</v>
      </c>
      <c r="BG58" s="34">
        <v>106.43</v>
      </c>
      <c r="BH58" s="34">
        <v>0</v>
      </c>
      <c r="BI58" s="34"/>
      <c r="BJ58" s="34"/>
      <c r="BK58" s="34"/>
      <c r="BL58" s="34"/>
      <c r="BM58" s="34"/>
      <c r="BN58" s="34"/>
      <c r="BO58" s="34"/>
      <c r="BP58" s="34"/>
      <c r="BQ58" s="34"/>
      <c r="BR58" s="34"/>
      <c r="BS58" s="34"/>
      <c r="BT58" s="34"/>
      <c r="BU58" s="34"/>
      <c r="BV58" s="34"/>
      <c r="BW58" s="34"/>
      <c r="BX58" s="34"/>
      <c r="BY58" s="34"/>
      <c r="BZ58" s="34"/>
      <c r="CA58" s="34"/>
      <c r="CB58" s="34"/>
      <c r="CC58" s="34"/>
    </row>
    <row r="59" spans="5:81" x14ac:dyDescent="0.25">
      <c r="E59" s="34"/>
      <c r="F59" s="34">
        <v>0</v>
      </c>
      <c r="G59" s="34">
        <v>0</v>
      </c>
      <c r="H59" s="34"/>
      <c r="I59" s="34"/>
      <c r="J59" s="34">
        <v>65</v>
      </c>
      <c r="K59" s="34">
        <v>0</v>
      </c>
      <c r="L59" s="34">
        <v>72</v>
      </c>
      <c r="M59" s="34">
        <v>0</v>
      </c>
      <c r="N59" s="34">
        <v>0</v>
      </c>
      <c r="O59" s="34">
        <v>86</v>
      </c>
      <c r="P59" s="34">
        <v>0</v>
      </c>
      <c r="Q59" s="34">
        <v>0</v>
      </c>
      <c r="R59" s="34">
        <v>0</v>
      </c>
      <c r="S59" s="34">
        <v>0</v>
      </c>
      <c r="T59" s="34">
        <v>0</v>
      </c>
      <c r="U59" s="34">
        <v>0</v>
      </c>
      <c r="V59" s="34">
        <v>73</v>
      </c>
      <c r="W59" s="34">
        <v>0</v>
      </c>
      <c r="X59" s="34">
        <v>0</v>
      </c>
      <c r="Y59" s="34">
        <v>0</v>
      </c>
      <c r="Z59" s="34">
        <v>53</v>
      </c>
      <c r="AA59" s="34">
        <v>72</v>
      </c>
      <c r="AB59" s="34">
        <v>0</v>
      </c>
      <c r="AC59" s="34">
        <v>0</v>
      </c>
      <c r="AD59" s="34">
        <v>0</v>
      </c>
      <c r="AE59" s="34">
        <v>0</v>
      </c>
      <c r="AF59" s="34">
        <v>0</v>
      </c>
      <c r="AG59" s="34">
        <v>0</v>
      </c>
      <c r="AH59" s="34">
        <v>0</v>
      </c>
      <c r="AI59" s="34">
        <v>0</v>
      </c>
      <c r="AJ59" s="34">
        <v>0</v>
      </c>
      <c r="AK59" s="34">
        <v>0</v>
      </c>
      <c r="AL59" s="164">
        <v>0</v>
      </c>
      <c r="AM59" s="34"/>
      <c r="AN59" s="34">
        <v>0</v>
      </c>
      <c r="AO59" s="34">
        <v>0</v>
      </c>
      <c r="AP59" s="34">
        <v>0</v>
      </c>
      <c r="AQ59" s="34">
        <v>0</v>
      </c>
      <c r="AR59" s="34">
        <v>0</v>
      </c>
      <c r="AS59" s="34">
        <v>0</v>
      </c>
      <c r="AT59" s="34"/>
      <c r="AU59" s="34">
        <v>0</v>
      </c>
      <c r="AV59" s="34">
        <v>0</v>
      </c>
      <c r="AW59" s="34">
        <v>0</v>
      </c>
      <c r="AX59" s="34">
        <v>0</v>
      </c>
      <c r="AY59" s="34">
        <v>0</v>
      </c>
      <c r="AZ59" s="34">
        <v>0</v>
      </c>
      <c r="BA59" s="34">
        <v>0</v>
      </c>
      <c r="BB59" s="34">
        <v>0</v>
      </c>
      <c r="BC59" s="34">
        <v>0</v>
      </c>
      <c r="BD59" s="34">
        <v>0</v>
      </c>
      <c r="BE59" s="34">
        <v>0</v>
      </c>
      <c r="BF59" s="34">
        <v>0</v>
      </c>
      <c r="BG59" s="34">
        <v>0</v>
      </c>
      <c r="BH59" s="34">
        <v>0</v>
      </c>
      <c r="BI59" s="34"/>
      <c r="BJ59" s="34"/>
      <c r="BK59" s="34"/>
      <c r="BL59" s="34"/>
      <c r="BM59" s="34"/>
      <c r="BN59" s="34"/>
      <c r="BO59" s="34"/>
      <c r="BP59" s="34"/>
      <c r="BQ59" s="34"/>
      <c r="BR59" s="34"/>
      <c r="BS59" s="34"/>
      <c r="BT59" s="34"/>
      <c r="BU59" s="34"/>
      <c r="BV59" s="34"/>
      <c r="BW59" s="34"/>
      <c r="BX59" s="34"/>
      <c r="BY59" s="34"/>
      <c r="BZ59" s="34"/>
      <c r="CA59" s="34"/>
      <c r="CB59" s="34"/>
      <c r="CC59" s="34"/>
    </row>
    <row r="60" spans="5:81" x14ac:dyDescent="0.25">
      <c r="E60" s="34"/>
      <c r="F60" s="34">
        <v>0</v>
      </c>
      <c r="G60" s="34">
        <v>0</v>
      </c>
      <c r="H60" s="34"/>
      <c r="I60" s="34"/>
      <c r="J60" s="34">
        <v>0</v>
      </c>
      <c r="K60" s="34">
        <v>0</v>
      </c>
      <c r="L60" s="34">
        <v>0</v>
      </c>
      <c r="M60" s="34">
        <v>0</v>
      </c>
      <c r="N60" s="34">
        <v>0</v>
      </c>
      <c r="O60" s="34">
        <v>0</v>
      </c>
      <c r="P60" s="34">
        <v>0</v>
      </c>
      <c r="Q60" s="34">
        <v>0</v>
      </c>
      <c r="R60" s="34">
        <v>0</v>
      </c>
      <c r="S60" s="34">
        <v>0</v>
      </c>
      <c r="T60" s="34">
        <v>0</v>
      </c>
      <c r="U60" s="34">
        <v>0</v>
      </c>
      <c r="V60" s="34">
        <v>0</v>
      </c>
      <c r="W60" s="34">
        <v>0</v>
      </c>
      <c r="X60" s="34">
        <v>0</v>
      </c>
      <c r="Y60" s="34">
        <v>0</v>
      </c>
      <c r="Z60" s="34">
        <v>0</v>
      </c>
      <c r="AA60" s="34">
        <v>0</v>
      </c>
      <c r="AB60" s="34">
        <v>0</v>
      </c>
      <c r="AC60" s="34">
        <v>0</v>
      </c>
      <c r="AD60" s="34">
        <v>0</v>
      </c>
      <c r="AE60" s="34">
        <v>0</v>
      </c>
      <c r="AF60" s="34">
        <v>0</v>
      </c>
      <c r="AG60" s="34">
        <v>0</v>
      </c>
      <c r="AH60" s="34">
        <v>0</v>
      </c>
      <c r="AI60" s="34">
        <v>0</v>
      </c>
      <c r="AJ60" s="34">
        <v>0</v>
      </c>
      <c r="AK60" s="34">
        <v>0</v>
      </c>
      <c r="AL60" s="164">
        <v>0</v>
      </c>
      <c r="AM60" s="34"/>
      <c r="AN60" s="34">
        <v>0</v>
      </c>
      <c r="AO60" s="34">
        <v>0</v>
      </c>
      <c r="AP60" s="34">
        <v>0</v>
      </c>
      <c r="AQ60" s="34">
        <v>0</v>
      </c>
      <c r="AR60" s="34">
        <v>0</v>
      </c>
      <c r="AS60" s="34">
        <v>0</v>
      </c>
      <c r="AT60" s="34"/>
      <c r="AU60" s="34">
        <v>0</v>
      </c>
      <c r="AV60" s="34">
        <v>0</v>
      </c>
      <c r="AW60" s="34">
        <v>0</v>
      </c>
      <c r="AX60" s="34">
        <v>0</v>
      </c>
      <c r="AY60" s="34">
        <v>0</v>
      </c>
      <c r="AZ60" s="34">
        <v>0</v>
      </c>
      <c r="BA60" s="34">
        <v>0</v>
      </c>
      <c r="BB60" s="34">
        <v>0</v>
      </c>
      <c r="BC60" s="34">
        <v>0</v>
      </c>
      <c r="BD60" s="34">
        <v>0</v>
      </c>
      <c r="BE60" s="34">
        <v>0</v>
      </c>
      <c r="BF60" s="34">
        <v>0</v>
      </c>
      <c r="BG60" s="34">
        <v>0</v>
      </c>
      <c r="BH60" s="34">
        <v>0</v>
      </c>
      <c r="BI60" s="34"/>
      <c r="BJ60" s="34"/>
      <c r="BK60" s="34"/>
      <c r="BL60" s="34"/>
      <c r="BM60" s="34"/>
      <c r="BN60" s="34"/>
      <c r="BO60" s="34"/>
      <c r="BP60" s="34"/>
      <c r="BQ60" s="34"/>
      <c r="BR60" s="34"/>
      <c r="BS60" s="34"/>
      <c r="BT60" s="34"/>
      <c r="BU60" s="34"/>
      <c r="BV60" s="34"/>
      <c r="BW60" s="34"/>
      <c r="BX60" s="34"/>
      <c r="BY60" s="34"/>
      <c r="BZ60" s="34"/>
      <c r="CA60" s="34"/>
      <c r="CB60" s="34"/>
      <c r="CC60" s="34"/>
    </row>
    <row r="61" spans="5:81" x14ac:dyDescent="0.25">
      <c r="E61" s="34"/>
      <c r="F61" s="34">
        <v>0</v>
      </c>
      <c r="G61" s="34">
        <v>0</v>
      </c>
      <c r="H61" s="34"/>
      <c r="I61" s="34"/>
      <c r="J61" s="34">
        <v>0</v>
      </c>
      <c r="K61" s="34">
        <v>0</v>
      </c>
      <c r="L61" s="34">
        <v>0</v>
      </c>
      <c r="M61" s="34">
        <v>0</v>
      </c>
      <c r="N61" s="34">
        <v>0</v>
      </c>
      <c r="O61" s="34">
        <v>0</v>
      </c>
      <c r="P61" s="34">
        <v>0</v>
      </c>
      <c r="Q61" s="34">
        <v>0</v>
      </c>
      <c r="R61" s="34">
        <v>0</v>
      </c>
      <c r="S61" s="34">
        <v>0</v>
      </c>
      <c r="T61" s="34">
        <v>0</v>
      </c>
      <c r="U61" s="34">
        <v>0</v>
      </c>
      <c r="V61" s="34">
        <v>0</v>
      </c>
      <c r="W61" s="34">
        <v>0</v>
      </c>
      <c r="X61" s="34">
        <v>0</v>
      </c>
      <c r="Y61" s="34">
        <v>0</v>
      </c>
      <c r="Z61" s="34">
        <v>0</v>
      </c>
      <c r="AA61" s="34">
        <v>0</v>
      </c>
      <c r="AB61" s="34">
        <v>0</v>
      </c>
      <c r="AC61" s="34">
        <v>0</v>
      </c>
      <c r="AD61" s="34">
        <v>0</v>
      </c>
      <c r="AE61" s="34">
        <v>0</v>
      </c>
      <c r="AF61" s="34">
        <v>0</v>
      </c>
      <c r="AG61" s="34">
        <v>0</v>
      </c>
      <c r="AH61" s="34">
        <v>0</v>
      </c>
      <c r="AI61" s="34">
        <v>0</v>
      </c>
      <c r="AJ61" s="34">
        <v>0</v>
      </c>
      <c r="AK61" s="34">
        <v>0</v>
      </c>
      <c r="AL61" s="164">
        <v>0</v>
      </c>
      <c r="AM61" s="34"/>
      <c r="AN61" s="34">
        <v>0</v>
      </c>
      <c r="AO61" s="34">
        <v>0</v>
      </c>
      <c r="AP61" s="34">
        <v>0</v>
      </c>
      <c r="AQ61" s="34">
        <v>0</v>
      </c>
      <c r="AR61" s="34">
        <v>0</v>
      </c>
      <c r="AS61" s="34">
        <v>0</v>
      </c>
      <c r="AT61" s="34"/>
      <c r="AU61" s="34">
        <v>0</v>
      </c>
      <c r="AV61" s="34">
        <v>0</v>
      </c>
      <c r="AW61" s="34">
        <v>0</v>
      </c>
      <c r="AX61" s="34">
        <v>0</v>
      </c>
      <c r="AY61" s="34">
        <v>0</v>
      </c>
      <c r="AZ61" s="34">
        <v>0</v>
      </c>
      <c r="BA61" s="34">
        <v>0</v>
      </c>
      <c r="BB61" s="34">
        <v>0</v>
      </c>
      <c r="BC61" s="34">
        <v>0</v>
      </c>
      <c r="BD61" s="34">
        <v>0</v>
      </c>
      <c r="BE61" s="34">
        <v>100</v>
      </c>
      <c r="BF61" s="34">
        <v>0</v>
      </c>
      <c r="BG61" s="34">
        <v>250</v>
      </c>
      <c r="BH61" s="34">
        <v>90</v>
      </c>
      <c r="BI61" s="34"/>
      <c r="BJ61" s="34"/>
      <c r="BK61" s="34"/>
      <c r="BL61" s="34"/>
      <c r="BM61" s="34"/>
      <c r="BN61" s="34"/>
      <c r="BO61" s="34"/>
      <c r="BP61" s="34"/>
      <c r="BQ61" s="34"/>
      <c r="BR61" s="34"/>
      <c r="BS61" s="34"/>
      <c r="BT61" s="34"/>
      <c r="BU61" s="34"/>
      <c r="BV61" s="34"/>
      <c r="BW61" s="34"/>
      <c r="BX61" s="34"/>
      <c r="BY61" s="34"/>
      <c r="BZ61" s="34"/>
      <c r="CA61" s="34"/>
      <c r="CB61" s="34"/>
      <c r="CC61" s="34"/>
    </row>
    <row r="62" spans="5:81" x14ac:dyDescent="0.25">
      <c r="E62" s="34"/>
      <c r="F62" s="34">
        <v>0</v>
      </c>
      <c r="G62" s="34">
        <v>0</v>
      </c>
      <c r="H62" s="34"/>
      <c r="I62" s="34"/>
      <c r="J62" s="34">
        <v>0</v>
      </c>
      <c r="K62" s="34">
        <v>0</v>
      </c>
      <c r="L62" s="34">
        <v>0</v>
      </c>
      <c r="M62" s="34">
        <v>0</v>
      </c>
      <c r="N62" s="34">
        <v>0</v>
      </c>
      <c r="O62" s="34">
        <v>0</v>
      </c>
      <c r="P62" s="34">
        <v>0</v>
      </c>
      <c r="Q62" s="34">
        <v>0</v>
      </c>
      <c r="R62" s="34">
        <v>0</v>
      </c>
      <c r="S62" s="34">
        <v>0</v>
      </c>
      <c r="T62" s="34">
        <v>0</v>
      </c>
      <c r="U62" s="34">
        <v>0</v>
      </c>
      <c r="V62" s="34">
        <v>0</v>
      </c>
      <c r="W62" s="34">
        <v>0</v>
      </c>
      <c r="X62" s="34">
        <v>0</v>
      </c>
      <c r="Y62" s="34">
        <v>0</v>
      </c>
      <c r="Z62" s="34">
        <v>0</v>
      </c>
      <c r="AA62" s="34">
        <v>0</v>
      </c>
      <c r="AB62" s="34">
        <v>0</v>
      </c>
      <c r="AC62" s="34">
        <v>0</v>
      </c>
      <c r="AD62" s="34">
        <v>0</v>
      </c>
      <c r="AE62" s="34">
        <v>0</v>
      </c>
      <c r="AF62" s="34">
        <v>0</v>
      </c>
      <c r="AG62" s="34">
        <v>0</v>
      </c>
      <c r="AH62" s="34">
        <v>0</v>
      </c>
      <c r="AI62" s="34">
        <v>0</v>
      </c>
      <c r="AJ62" s="34">
        <v>0</v>
      </c>
      <c r="AK62" s="34">
        <v>0</v>
      </c>
      <c r="AL62" s="164">
        <v>0</v>
      </c>
      <c r="AM62" s="34"/>
      <c r="AN62" s="34">
        <v>0</v>
      </c>
      <c r="AO62" s="34">
        <v>0</v>
      </c>
      <c r="AP62" s="34">
        <v>0</v>
      </c>
      <c r="AQ62" s="34">
        <v>0</v>
      </c>
      <c r="AR62" s="34">
        <v>0</v>
      </c>
      <c r="AS62" s="34">
        <v>0</v>
      </c>
      <c r="AT62" s="34"/>
      <c r="AU62" s="34">
        <v>0</v>
      </c>
      <c r="AV62" s="34">
        <v>0</v>
      </c>
      <c r="AW62" s="34">
        <v>0</v>
      </c>
      <c r="AX62" s="34">
        <v>0</v>
      </c>
      <c r="AY62" s="34">
        <v>0</v>
      </c>
      <c r="AZ62" s="34">
        <v>0</v>
      </c>
      <c r="BA62" s="34">
        <v>0</v>
      </c>
      <c r="BB62" s="34">
        <v>0</v>
      </c>
      <c r="BC62" s="34">
        <v>0</v>
      </c>
      <c r="BD62" s="34">
        <v>0</v>
      </c>
      <c r="BE62" s="34">
        <v>0</v>
      </c>
      <c r="BF62" s="34">
        <v>0</v>
      </c>
      <c r="BG62" s="34">
        <v>0</v>
      </c>
      <c r="BH62" s="34">
        <v>0</v>
      </c>
      <c r="BI62" s="34"/>
      <c r="BJ62" s="34"/>
      <c r="BK62" s="34"/>
      <c r="BL62" s="34"/>
      <c r="BM62" s="34"/>
      <c r="BN62" s="34"/>
      <c r="BO62" s="34"/>
      <c r="BP62" s="34"/>
      <c r="BQ62" s="34"/>
      <c r="BR62" s="34"/>
      <c r="BS62" s="34"/>
      <c r="BT62" s="34"/>
      <c r="BU62" s="34"/>
      <c r="BV62" s="34"/>
      <c r="BW62" s="34"/>
      <c r="BX62" s="34"/>
      <c r="BY62" s="34"/>
      <c r="BZ62" s="34"/>
      <c r="CA62" s="34"/>
      <c r="CB62" s="34"/>
      <c r="CC62" s="34"/>
    </row>
    <row r="63" spans="5:81" x14ac:dyDescent="0.25">
      <c r="E63" s="34"/>
      <c r="F63" s="34">
        <v>0</v>
      </c>
      <c r="G63" s="34">
        <v>0</v>
      </c>
      <c r="H63" s="34"/>
      <c r="I63" s="34"/>
      <c r="J63" s="34">
        <v>0</v>
      </c>
      <c r="K63" s="34">
        <v>0</v>
      </c>
      <c r="L63" s="34">
        <v>0</v>
      </c>
      <c r="M63" s="34">
        <v>0</v>
      </c>
      <c r="N63" s="34">
        <v>0</v>
      </c>
      <c r="O63" s="34">
        <v>0</v>
      </c>
      <c r="P63" s="34">
        <v>0</v>
      </c>
      <c r="Q63" s="34">
        <v>0</v>
      </c>
      <c r="R63" s="34">
        <v>0</v>
      </c>
      <c r="S63" s="34">
        <v>0</v>
      </c>
      <c r="T63" s="34">
        <v>0</v>
      </c>
      <c r="U63" s="34">
        <v>0</v>
      </c>
      <c r="V63" s="34">
        <v>0</v>
      </c>
      <c r="W63" s="34">
        <v>0</v>
      </c>
      <c r="X63" s="34">
        <v>0</v>
      </c>
      <c r="Y63" s="34">
        <v>0</v>
      </c>
      <c r="Z63" s="34">
        <v>0</v>
      </c>
      <c r="AA63" s="34">
        <v>0</v>
      </c>
      <c r="AB63" s="34">
        <v>0</v>
      </c>
      <c r="AC63" s="34">
        <v>0</v>
      </c>
      <c r="AD63" s="34">
        <v>0</v>
      </c>
      <c r="AE63" s="34">
        <v>0</v>
      </c>
      <c r="AF63" s="34">
        <v>0</v>
      </c>
      <c r="AG63" s="34">
        <v>0</v>
      </c>
      <c r="AH63" s="34">
        <v>0</v>
      </c>
      <c r="AI63" s="34">
        <v>0</v>
      </c>
      <c r="AJ63" s="34">
        <v>0</v>
      </c>
      <c r="AK63" s="34">
        <v>0</v>
      </c>
      <c r="AL63" s="164">
        <v>0</v>
      </c>
      <c r="AM63" s="34"/>
      <c r="AN63" s="34">
        <v>0</v>
      </c>
      <c r="AO63" s="34">
        <v>0</v>
      </c>
      <c r="AP63" s="34">
        <v>0</v>
      </c>
      <c r="AQ63" s="34">
        <v>0</v>
      </c>
      <c r="AR63" s="34">
        <v>0</v>
      </c>
      <c r="AS63" s="34">
        <v>0</v>
      </c>
      <c r="AT63" s="34"/>
      <c r="AU63" s="34">
        <v>0</v>
      </c>
      <c r="AV63" s="34">
        <v>0</v>
      </c>
      <c r="AW63" s="34">
        <v>0</v>
      </c>
      <c r="AX63" s="34">
        <v>0</v>
      </c>
      <c r="AY63" s="34">
        <v>0</v>
      </c>
      <c r="AZ63" s="34">
        <v>0</v>
      </c>
      <c r="BA63" s="34">
        <v>0</v>
      </c>
      <c r="BB63" s="34">
        <v>0</v>
      </c>
      <c r="BC63" s="34">
        <v>0</v>
      </c>
      <c r="BD63" s="34">
        <v>0</v>
      </c>
      <c r="BE63" s="34">
        <v>4</v>
      </c>
      <c r="BF63" s="34">
        <v>0</v>
      </c>
      <c r="BG63" s="34">
        <v>2.25</v>
      </c>
      <c r="BH63" s="34">
        <v>23.2</v>
      </c>
      <c r="BI63" s="34"/>
      <c r="BJ63" s="34"/>
      <c r="BK63" s="34"/>
      <c r="BL63" s="34"/>
      <c r="BM63" s="34"/>
      <c r="BN63" s="34"/>
      <c r="BO63" s="34"/>
      <c r="BP63" s="34"/>
      <c r="BQ63" s="34"/>
      <c r="BR63" s="34"/>
      <c r="BS63" s="34"/>
      <c r="BT63" s="34"/>
      <c r="BU63" s="34"/>
      <c r="BV63" s="34"/>
      <c r="BW63" s="34"/>
      <c r="BX63" s="34"/>
      <c r="BY63" s="34"/>
      <c r="BZ63" s="34"/>
      <c r="CA63" s="34"/>
      <c r="CB63" s="34"/>
      <c r="CC63" s="34"/>
    </row>
    <row r="64" spans="5:81" x14ac:dyDescent="0.25">
      <c r="E64" s="34"/>
      <c r="F64" s="34">
        <v>0</v>
      </c>
      <c r="G64" s="34">
        <v>0</v>
      </c>
      <c r="H64" s="34"/>
      <c r="I64" s="34"/>
      <c r="J64" s="34">
        <v>0</v>
      </c>
      <c r="K64" s="34">
        <v>0</v>
      </c>
      <c r="L64" s="34">
        <v>0</v>
      </c>
      <c r="M64" s="34">
        <v>0</v>
      </c>
      <c r="N64" s="34">
        <v>0</v>
      </c>
      <c r="O64" s="34">
        <v>0</v>
      </c>
      <c r="P64" s="34">
        <v>0</v>
      </c>
      <c r="Q64" s="34">
        <v>0</v>
      </c>
      <c r="R64" s="34">
        <v>0</v>
      </c>
      <c r="S64" s="34">
        <v>0</v>
      </c>
      <c r="T64" s="34">
        <v>0</v>
      </c>
      <c r="U64" s="34">
        <v>0</v>
      </c>
      <c r="V64" s="34">
        <v>0</v>
      </c>
      <c r="W64" s="34">
        <v>0</v>
      </c>
      <c r="X64" s="34">
        <v>0</v>
      </c>
      <c r="Y64" s="34">
        <v>0</v>
      </c>
      <c r="Z64" s="34">
        <v>0</v>
      </c>
      <c r="AA64" s="34">
        <v>0</v>
      </c>
      <c r="AB64" s="34">
        <v>0</v>
      </c>
      <c r="AC64" s="34">
        <v>0</v>
      </c>
      <c r="AD64" s="34">
        <v>0</v>
      </c>
      <c r="AE64" s="34">
        <v>0</v>
      </c>
      <c r="AF64" s="34">
        <v>0</v>
      </c>
      <c r="AG64" s="34">
        <v>0</v>
      </c>
      <c r="AH64" s="34">
        <v>0</v>
      </c>
      <c r="AI64" s="34">
        <v>0</v>
      </c>
      <c r="AJ64" s="34">
        <v>0</v>
      </c>
      <c r="AK64" s="34">
        <v>0</v>
      </c>
      <c r="AL64" s="164">
        <v>0</v>
      </c>
      <c r="AM64" s="34"/>
      <c r="AN64" s="34">
        <v>0</v>
      </c>
      <c r="AO64" s="34">
        <v>0</v>
      </c>
      <c r="AP64" s="34">
        <v>0</v>
      </c>
      <c r="AQ64" s="34">
        <v>0</v>
      </c>
      <c r="AR64" s="34">
        <v>0</v>
      </c>
      <c r="AS64" s="34">
        <v>0</v>
      </c>
      <c r="AT64" s="34"/>
      <c r="AU64" s="34">
        <v>0</v>
      </c>
      <c r="AV64" s="34">
        <v>0</v>
      </c>
      <c r="AW64" s="34">
        <v>0</v>
      </c>
      <c r="AX64" s="34">
        <v>0</v>
      </c>
      <c r="AY64" s="34">
        <v>0</v>
      </c>
      <c r="AZ64" s="34">
        <v>0</v>
      </c>
      <c r="BA64" s="34">
        <v>0</v>
      </c>
      <c r="BB64" s="34">
        <v>0</v>
      </c>
      <c r="BC64" s="34">
        <v>0</v>
      </c>
      <c r="BD64" s="34">
        <v>0</v>
      </c>
      <c r="BE64" s="34">
        <v>0</v>
      </c>
      <c r="BF64" s="34">
        <v>0</v>
      </c>
      <c r="BG64" s="34">
        <v>0</v>
      </c>
      <c r="BH64" s="34">
        <v>0</v>
      </c>
      <c r="BI64" s="34"/>
      <c r="BJ64" s="34"/>
      <c r="BK64" s="34"/>
      <c r="BL64" s="34"/>
      <c r="BM64" s="34"/>
      <c r="BN64" s="34"/>
      <c r="BO64" s="34"/>
      <c r="BP64" s="34"/>
      <c r="BQ64" s="34"/>
      <c r="BR64" s="34"/>
      <c r="BS64" s="34"/>
      <c r="BT64" s="34"/>
      <c r="BU64" s="34"/>
      <c r="BV64" s="34"/>
      <c r="BW64" s="34"/>
      <c r="BX64" s="34"/>
      <c r="BY64" s="34"/>
      <c r="BZ64" s="34"/>
      <c r="CA64" s="34"/>
      <c r="CB64" s="34"/>
      <c r="CC64" s="34"/>
    </row>
    <row r="65" spans="1:87" x14ac:dyDescent="0.25">
      <c r="E65" s="34"/>
      <c r="F65" s="34">
        <v>0</v>
      </c>
      <c r="G65" s="34">
        <v>0</v>
      </c>
      <c r="H65" s="34"/>
      <c r="I65" s="34"/>
      <c r="J65" s="34">
        <v>0</v>
      </c>
      <c r="K65" s="34">
        <v>0</v>
      </c>
      <c r="L65" s="34">
        <v>0</v>
      </c>
      <c r="M65" s="34">
        <v>0</v>
      </c>
      <c r="N65" s="34">
        <v>0</v>
      </c>
      <c r="O65" s="34">
        <v>0</v>
      </c>
      <c r="P65" s="34">
        <v>0</v>
      </c>
      <c r="Q65" s="34">
        <v>0</v>
      </c>
      <c r="R65" s="34">
        <v>0</v>
      </c>
      <c r="S65" s="34">
        <v>0</v>
      </c>
      <c r="T65" s="34">
        <v>0</v>
      </c>
      <c r="U65" s="34">
        <v>0</v>
      </c>
      <c r="V65" s="34">
        <v>0</v>
      </c>
      <c r="W65" s="34">
        <v>0</v>
      </c>
      <c r="X65" s="34">
        <v>0</v>
      </c>
      <c r="Y65" s="34">
        <v>0</v>
      </c>
      <c r="Z65" s="34">
        <v>0</v>
      </c>
      <c r="AA65" s="34">
        <v>0</v>
      </c>
      <c r="AB65" s="34">
        <v>0</v>
      </c>
      <c r="AC65" s="34">
        <v>0</v>
      </c>
      <c r="AD65" s="34">
        <v>0</v>
      </c>
      <c r="AE65" s="34">
        <v>0</v>
      </c>
      <c r="AF65" s="34">
        <v>0</v>
      </c>
      <c r="AG65" s="34">
        <v>0</v>
      </c>
      <c r="AH65" s="34">
        <v>0</v>
      </c>
      <c r="AI65" s="34">
        <v>0</v>
      </c>
      <c r="AJ65" s="34">
        <v>0</v>
      </c>
      <c r="AK65" s="34">
        <v>0</v>
      </c>
      <c r="AL65" s="164">
        <v>0</v>
      </c>
      <c r="AM65" s="34"/>
      <c r="AN65" s="34">
        <v>0</v>
      </c>
      <c r="AO65" s="34">
        <v>0</v>
      </c>
      <c r="AP65" s="34">
        <v>0</v>
      </c>
      <c r="AQ65" s="34">
        <v>0</v>
      </c>
      <c r="AR65" s="34">
        <v>0</v>
      </c>
      <c r="AS65" s="34">
        <v>0</v>
      </c>
      <c r="AT65" s="34"/>
      <c r="AU65" s="34">
        <v>0</v>
      </c>
      <c r="AV65" s="34">
        <v>0</v>
      </c>
      <c r="AW65" s="34">
        <v>0</v>
      </c>
      <c r="AX65" s="34">
        <v>0</v>
      </c>
      <c r="AY65" s="34">
        <v>0</v>
      </c>
      <c r="AZ65" s="34">
        <v>0</v>
      </c>
      <c r="BA65" s="34">
        <v>0</v>
      </c>
      <c r="BB65" s="34">
        <v>0</v>
      </c>
      <c r="BC65" s="34">
        <v>0</v>
      </c>
      <c r="BD65" s="34">
        <v>0</v>
      </c>
      <c r="BE65" s="34">
        <v>0</v>
      </c>
      <c r="BF65" s="34">
        <v>0</v>
      </c>
      <c r="BG65" s="34">
        <v>0</v>
      </c>
      <c r="BH65" s="34">
        <v>0</v>
      </c>
      <c r="BI65" s="34"/>
      <c r="BJ65" s="34"/>
      <c r="BK65" s="34"/>
      <c r="BL65" s="34"/>
      <c r="BM65" s="34"/>
      <c r="BN65" s="34"/>
      <c r="BO65" s="34"/>
      <c r="BP65" s="34"/>
      <c r="BQ65" s="34"/>
      <c r="BR65" s="34"/>
      <c r="BS65" s="34"/>
      <c r="BT65" s="34"/>
      <c r="BU65" s="34"/>
      <c r="BV65" s="34"/>
      <c r="BW65" s="34"/>
      <c r="BX65" s="34"/>
      <c r="BY65" s="34"/>
      <c r="BZ65" s="34"/>
      <c r="CA65" s="34"/>
      <c r="CB65" s="34"/>
      <c r="CC65" s="34"/>
    </row>
    <row r="66" spans="1:87" x14ac:dyDescent="0.25">
      <c r="E66" s="34"/>
      <c r="F66" s="34">
        <v>0</v>
      </c>
      <c r="G66" s="34">
        <v>0</v>
      </c>
      <c r="H66" s="34"/>
      <c r="I66" s="34"/>
      <c r="J66" s="34">
        <v>0</v>
      </c>
      <c r="K66" s="34">
        <v>0</v>
      </c>
      <c r="L66" s="34">
        <v>0</v>
      </c>
      <c r="M66" s="34">
        <v>0</v>
      </c>
      <c r="N66" s="34">
        <v>0</v>
      </c>
      <c r="O66" s="34">
        <v>0</v>
      </c>
      <c r="P66" s="34">
        <v>0</v>
      </c>
      <c r="Q66" s="34">
        <v>0</v>
      </c>
      <c r="R66" s="34">
        <v>0</v>
      </c>
      <c r="S66" s="34">
        <v>0</v>
      </c>
      <c r="T66" s="34">
        <v>0</v>
      </c>
      <c r="U66" s="34">
        <v>0</v>
      </c>
      <c r="V66" s="34">
        <v>0</v>
      </c>
      <c r="W66" s="34">
        <v>0</v>
      </c>
      <c r="X66" s="34">
        <v>0</v>
      </c>
      <c r="Y66" s="34">
        <v>0</v>
      </c>
      <c r="Z66" s="34">
        <v>0</v>
      </c>
      <c r="AA66" s="34">
        <v>0</v>
      </c>
      <c r="AB66" s="34">
        <v>0</v>
      </c>
      <c r="AC66" s="34">
        <v>0</v>
      </c>
      <c r="AD66" s="34">
        <v>0</v>
      </c>
      <c r="AE66" s="34">
        <v>0</v>
      </c>
      <c r="AF66" s="34">
        <v>0</v>
      </c>
      <c r="AG66" s="34">
        <v>0</v>
      </c>
      <c r="AH66" s="34">
        <v>0</v>
      </c>
      <c r="AI66" s="34">
        <v>0</v>
      </c>
      <c r="AJ66" s="34">
        <v>0</v>
      </c>
      <c r="AK66" s="34">
        <v>0</v>
      </c>
      <c r="AL66" s="164">
        <v>0</v>
      </c>
      <c r="AM66" s="34"/>
      <c r="AN66" s="34">
        <v>0</v>
      </c>
      <c r="AO66" s="34">
        <v>0</v>
      </c>
      <c r="AP66" s="34">
        <v>0</v>
      </c>
      <c r="AQ66" s="34">
        <v>0</v>
      </c>
      <c r="AR66" s="34">
        <v>0</v>
      </c>
      <c r="AS66" s="34">
        <v>0</v>
      </c>
      <c r="AT66" s="34"/>
      <c r="AU66" s="34">
        <v>0</v>
      </c>
      <c r="AV66" s="34">
        <v>0</v>
      </c>
      <c r="AW66" s="34">
        <v>0</v>
      </c>
      <c r="AX66" s="34">
        <v>0</v>
      </c>
      <c r="AY66" s="34">
        <v>0</v>
      </c>
      <c r="AZ66" s="34">
        <v>0</v>
      </c>
      <c r="BA66" s="34">
        <v>0</v>
      </c>
      <c r="BB66" s="34">
        <v>0</v>
      </c>
      <c r="BC66" s="34">
        <v>0</v>
      </c>
      <c r="BD66" s="34">
        <v>0</v>
      </c>
      <c r="BE66" s="34">
        <v>0</v>
      </c>
      <c r="BF66" s="34">
        <v>0</v>
      </c>
      <c r="BG66" s="34">
        <v>0</v>
      </c>
      <c r="BH66" s="34">
        <v>0</v>
      </c>
      <c r="BI66" s="34"/>
      <c r="BJ66" s="34"/>
      <c r="BK66" s="34"/>
      <c r="BL66" s="34"/>
      <c r="BM66" s="34"/>
      <c r="BN66" s="34"/>
      <c r="BO66" s="34"/>
      <c r="BP66" s="34"/>
      <c r="BQ66" s="34"/>
      <c r="BR66" s="34"/>
      <c r="BS66" s="34"/>
      <c r="BT66" s="34"/>
      <c r="BU66" s="34"/>
      <c r="BV66" s="34"/>
      <c r="BW66" s="34"/>
      <c r="BX66" s="34"/>
      <c r="BY66" s="34"/>
      <c r="BZ66" s="34"/>
      <c r="CA66" s="34"/>
      <c r="CB66" s="34"/>
      <c r="CC66" s="34"/>
    </row>
    <row r="67" spans="1:87" x14ac:dyDescent="0.25">
      <c r="E67" s="34"/>
      <c r="F67" s="34">
        <v>0</v>
      </c>
      <c r="G67" s="34">
        <v>0</v>
      </c>
      <c r="H67" s="34"/>
      <c r="I67" s="34"/>
      <c r="J67" s="34">
        <v>0</v>
      </c>
      <c r="K67" s="34">
        <v>0</v>
      </c>
      <c r="L67" s="34">
        <v>0</v>
      </c>
      <c r="M67" s="34">
        <v>0</v>
      </c>
      <c r="N67" s="34">
        <v>0</v>
      </c>
      <c r="O67" s="34">
        <v>0</v>
      </c>
      <c r="P67" s="34">
        <v>0</v>
      </c>
      <c r="Q67" s="34">
        <v>0</v>
      </c>
      <c r="R67" s="34">
        <v>0</v>
      </c>
      <c r="S67" s="34">
        <v>0</v>
      </c>
      <c r="T67" s="34">
        <v>0</v>
      </c>
      <c r="U67" s="34">
        <v>0</v>
      </c>
      <c r="V67" s="34">
        <v>0</v>
      </c>
      <c r="W67" s="34">
        <v>0</v>
      </c>
      <c r="X67" s="34">
        <v>0</v>
      </c>
      <c r="Y67" s="34">
        <v>0</v>
      </c>
      <c r="Z67" s="34">
        <v>0</v>
      </c>
      <c r="AA67" s="34">
        <v>0</v>
      </c>
      <c r="AB67" s="34">
        <v>0</v>
      </c>
      <c r="AC67" s="34">
        <v>0</v>
      </c>
      <c r="AD67" s="34">
        <v>0</v>
      </c>
      <c r="AE67" s="34">
        <v>0</v>
      </c>
      <c r="AF67" s="34">
        <v>0</v>
      </c>
      <c r="AG67" s="34">
        <v>0</v>
      </c>
      <c r="AH67" s="34">
        <v>0</v>
      </c>
      <c r="AI67" s="34">
        <v>0</v>
      </c>
      <c r="AJ67" s="34">
        <v>0</v>
      </c>
      <c r="AK67" s="34">
        <v>0</v>
      </c>
      <c r="AL67" s="164">
        <v>0</v>
      </c>
      <c r="AM67" s="34"/>
      <c r="AN67" s="34">
        <v>0</v>
      </c>
      <c r="AO67" s="34">
        <v>0</v>
      </c>
      <c r="AP67" s="34">
        <v>0</v>
      </c>
      <c r="AQ67" s="34">
        <v>0</v>
      </c>
      <c r="AR67" s="34">
        <v>0</v>
      </c>
      <c r="AS67" s="34">
        <v>0</v>
      </c>
      <c r="AT67" s="34"/>
      <c r="AU67" s="34">
        <v>0</v>
      </c>
      <c r="AV67" s="34">
        <v>0</v>
      </c>
      <c r="AW67" s="34">
        <v>0</v>
      </c>
      <c r="AX67" s="34">
        <v>0</v>
      </c>
      <c r="AY67" s="34">
        <v>0</v>
      </c>
      <c r="AZ67" s="34">
        <v>0</v>
      </c>
      <c r="BA67" s="34">
        <v>0</v>
      </c>
      <c r="BB67" s="34">
        <v>0</v>
      </c>
      <c r="BC67" s="34">
        <v>0</v>
      </c>
      <c r="BD67" s="34">
        <v>0</v>
      </c>
      <c r="BE67" s="34">
        <v>0</v>
      </c>
      <c r="BF67" s="34">
        <v>0</v>
      </c>
      <c r="BG67" s="34">
        <v>0</v>
      </c>
      <c r="BH67" s="34">
        <v>0</v>
      </c>
      <c r="BI67" s="34"/>
      <c r="BJ67" s="34"/>
      <c r="BK67" s="34"/>
      <c r="BL67" s="34"/>
      <c r="BM67" s="34"/>
      <c r="BN67" s="34"/>
      <c r="BO67" s="34"/>
      <c r="BP67" s="34"/>
      <c r="BQ67" s="34"/>
      <c r="BR67" s="34"/>
      <c r="BS67" s="34"/>
      <c r="BT67" s="34"/>
      <c r="BU67" s="34"/>
      <c r="BV67" s="34"/>
      <c r="BW67" s="34"/>
      <c r="BX67" s="34"/>
      <c r="BY67" s="34"/>
      <c r="BZ67" s="34"/>
      <c r="CA67" s="34"/>
      <c r="CB67" s="34"/>
      <c r="CC67" s="34"/>
    </row>
    <row r="68" spans="1:87" x14ac:dyDescent="0.25">
      <c r="E68" s="34"/>
      <c r="F68" s="34">
        <v>3117</v>
      </c>
      <c r="G68" s="34">
        <v>1286</v>
      </c>
      <c r="H68" s="34"/>
      <c r="I68" s="34"/>
      <c r="J68" s="34">
        <v>10135</v>
      </c>
      <c r="K68" s="34">
        <v>21633</v>
      </c>
      <c r="L68" s="34">
        <v>5622</v>
      </c>
      <c r="M68" s="34">
        <v>11496</v>
      </c>
      <c r="N68" s="34">
        <v>16718</v>
      </c>
      <c r="O68" s="34">
        <v>5244</v>
      </c>
      <c r="P68" s="34">
        <v>22325</v>
      </c>
      <c r="Q68" s="34">
        <v>21900</v>
      </c>
      <c r="R68" s="34">
        <v>16899</v>
      </c>
      <c r="S68" s="34">
        <v>6365</v>
      </c>
      <c r="T68" s="34">
        <v>16377</v>
      </c>
      <c r="U68" s="34">
        <v>16653</v>
      </c>
      <c r="V68" s="34">
        <v>20036</v>
      </c>
      <c r="W68" s="34">
        <v>18872</v>
      </c>
      <c r="X68" s="34">
        <v>19691</v>
      </c>
      <c r="Y68" s="34">
        <v>16306</v>
      </c>
      <c r="Z68" s="34">
        <v>15589</v>
      </c>
      <c r="AA68" s="34">
        <v>5389</v>
      </c>
      <c r="AB68" s="34">
        <v>16440</v>
      </c>
      <c r="AC68" s="34">
        <v>15647</v>
      </c>
      <c r="AD68" s="34">
        <v>21238</v>
      </c>
      <c r="AE68" s="34">
        <v>22472</v>
      </c>
      <c r="AF68" s="34">
        <v>15814</v>
      </c>
      <c r="AG68" s="34">
        <v>11495</v>
      </c>
      <c r="AH68" s="34">
        <v>23289</v>
      </c>
      <c r="AI68" s="34">
        <v>21613</v>
      </c>
      <c r="AJ68" s="34">
        <v>25578</v>
      </c>
      <c r="AK68" s="34">
        <v>23212</v>
      </c>
      <c r="AL68" s="164">
        <v>2008860.2129688954</v>
      </c>
      <c r="AM68" s="34"/>
      <c r="AN68" s="34">
        <v>22011</v>
      </c>
      <c r="AO68" s="34">
        <v>22630</v>
      </c>
      <c r="AP68" s="34">
        <v>4000</v>
      </c>
      <c r="AQ68" s="34">
        <v>3931</v>
      </c>
      <c r="AR68" s="34">
        <v>2983</v>
      </c>
      <c r="AS68" s="34">
        <v>2690</v>
      </c>
      <c r="AT68" s="34"/>
      <c r="AU68" s="34">
        <v>19792</v>
      </c>
      <c r="AV68" s="34">
        <v>3417</v>
      </c>
      <c r="AW68" s="34">
        <v>18003</v>
      </c>
      <c r="AX68" s="34">
        <v>21316</v>
      </c>
      <c r="AY68" s="34">
        <v>22823</v>
      </c>
      <c r="AZ68" s="34">
        <v>24676</v>
      </c>
      <c r="BA68" s="34">
        <v>27034</v>
      </c>
      <c r="BB68" s="34">
        <v>28708</v>
      </c>
      <c r="BC68" s="34">
        <v>1909</v>
      </c>
      <c r="BD68" s="34">
        <v>25658</v>
      </c>
      <c r="BE68" s="34">
        <v>31664</v>
      </c>
      <c r="BF68" s="34">
        <v>32981</v>
      </c>
      <c r="BG68" s="34">
        <v>34786</v>
      </c>
      <c r="BH68" s="34">
        <v>29850</v>
      </c>
      <c r="BI68" s="34"/>
      <c r="BJ68" s="34"/>
      <c r="BK68" s="34"/>
      <c r="BL68" s="34"/>
      <c r="BM68" s="34"/>
      <c r="BN68" s="34"/>
      <c r="BO68" s="34"/>
      <c r="BP68" s="34"/>
      <c r="BQ68" s="34"/>
      <c r="BR68" s="34"/>
      <c r="BS68" s="34"/>
      <c r="BT68" s="34"/>
      <c r="BU68" s="34"/>
      <c r="BV68" s="34"/>
      <c r="BW68" s="34"/>
      <c r="BX68" s="34"/>
      <c r="BY68" s="34"/>
      <c r="BZ68" s="34"/>
      <c r="CA68" s="34"/>
      <c r="CB68" s="34"/>
      <c r="CC68" s="34"/>
    </row>
    <row r="69" spans="1:87" x14ac:dyDescent="0.25">
      <c r="E69" s="34"/>
      <c r="F69" s="34">
        <v>0</v>
      </c>
      <c r="G69" s="34">
        <v>0</v>
      </c>
      <c r="H69" s="34"/>
      <c r="I69" s="34"/>
      <c r="J69" s="34">
        <v>0</v>
      </c>
      <c r="K69" s="34">
        <v>0</v>
      </c>
      <c r="L69" s="34">
        <v>0</v>
      </c>
      <c r="M69" s="34">
        <v>0</v>
      </c>
      <c r="N69" s="34">
        <v>0</v>
      </c>
      <c r="O69" s="34">
        <v>0</v>
      </c>
      <c r="P69" s="34">
        <v>0</v>
      </c>
      <c r="Q69" s="34">
        <v>0</v>
      </c>
      <c r="R69" s="34">
        <v>0</v>
      </c>
      <c r="S69" s="34">
        <v>32596</v>
      </c>
      <c r="T69" s="34">
        <v>39943</v>
      </c>
      <c r="U69" s="34">
        <v>37101</v>
      </c>
      <c r="V69" s="34">
        <v>45613</v>
      </c>
      <c r="W69" s="34">
        <v>44482</v>
      </c>
      <c r="X69" s="34">
        <v>55000</v>
      </c>
      <c r="Y69" s="34">
        <v>59453</v>
      </c>
      <c r="Z69" s="34">
        <v>78342</v>
      </c>
      <c r="AA69" s="34">
        <v>76000.89</v>
      </c>
      <c r="AB69" s="34">
        <v>63455.94</v>
      </c>
      <c r="AC69" s="34">
        <v>55126</v>
      </c>
      <c r="AD69" s="34">
        <v>61328</v>
      </c>
      <c r="AE69" s="34">
        <v>81000</v>
      </c>
      <c r="AF69" s="34">
        <v>50180</v>
      </c>
      <c r="AG69" s="34">
        <v>30547</v>
      </c>
      <c r="AH69" s="34">
        <v>45941</v>
      </c>
      <c r="AI69" s="34">
        <v>61428</v>
      </c>
      <c r="AJ69" s="34">
        <v>76519</v>
      </c>
      <c r="AK69" s="34">
        <v>73720</v>
      </c>
      <c r="AL69" s="164">
        <v>2257090.9130819361</v>
      </c>
      <c r="AM69" s="34"/>
      <c r="AN69" s="34">
        <v>64779</v>
      </c>
      <c r="AO69" s="34">
        <v>62000</v>
      </c>
      <c r="AP69" s="34">
        <v>0</v>
      </c>
      <c r="AQ69" s="34">
        <v>0</v>
      </c>
      <c r="AR69" s="34">
        <v>0</v>
      </c>
      <c r="AS69" s="34">
        <v>59074</v>
      </c>
      <c r="AT69" s="34"/>
      <c r="AU69" s="34">
        <v>125775</v>
      </c>
      <c r="AV69" s="34">
        <v>56921</v>
      </c>
      <c r="AW69" s="34">
        <v>86854</v>
      </c>
      <c r="AX69" s="34">
        <v>94525</v>
      </c>
      <c r="AY69" s="34">
        <v>105233</v>
      </c>
      <c r="AZ69" s="34">
        <v>90000</v>
      </c>
      <c r="BA69" s="34">
        <v>110000</v>
      </c>
      <c r="BB69" s="34">
        <v>107102</v>
      </c>
      <c r="BC69" s="34">
        <v>0</v>
      </c>
      <c r="BD69" s="34">
        <v>86314</v>
      </c>
      <c r="BE69" s="34">
        <v>103633</v>
      </c>
      <c r="BF69" s="34">
        <v>100542</v>
      </c>
      <c r="BG69" s="34">
        <v>98619</v>
      </c>
      <c r="BH69" s="34">
        <v>109196</v>
      </c>
      <c r="BI69" s="34"/>
      <c r="BJ69" s="34"/>
      <c r="BK69" s="34"/>
      <c r="BL69" s="34"/>
      <c r="BM69" s="34"/>
      <c r="BN69" s="34"/>
      <c r="BO69" s="34"/>
      <c r="BP69" s="34"/>
      <c r="BQ69" s="34"/>
      <c r="BR69" s="34"/>
      <c r="BS69" s="34"/>
      <c r="BT69" s="34"/>
      <c r="BU69" s="34"/>
      <c r="BV69" s="34"/>
      <c r="BW69" s="34"/>
      <c r="BX69" s="34"/>
      <c r="BY69" s="34"/>
      <c r="BZ69" s="34"/>
      <c r="CA69" s="34"/>
      <c r="CB69" s="34"/>
      <c r="CC69" s="34"/>
    </row>
    <row r="70" spans="1:87" x14ac:dyDescent="0.25">
      <c r="E70" s="34"/>
      <c r="F70" s="34">
        <v>2289</v>
      </c>
      <c r="G70" s="34">
        <v>0</v>
      </c>
      <c r="H70" s="34"/>
      <c r="I70" s="34"/>
      <c r="J70" s="34">
        <v>0</v>
      </c>
      <c r="K70" s="34">
        <v>0</v>
      </c>
      <c r="L70" s="34">
        <v>0</v>
      </c>
      <c r="M70" s="34">
        <v>409</v>
      </c>
      <c r="N70" s="34">
        <v>0</v>
      </c>
      <c r="O70" s="34">
        <v>706</v>
      </c>
      <c r="P70" s="34">
        <v>0</v>
      </c>
      <c r="Q70" s="34">
        <v>0</v>
      </c>
      <c r="R70" s="34">
        <v>0</v>
      </c>
      <c r="S70" s="34">
        <v>1768</v>
      </c>
      <c r="T70" s="34">
        <v>0</v>
      </c>
      <c r="U70" s="34">
        <v>0</v>
      </c>
      <c r="V70" s="34">
        <v>0</v>
      </c>
      <c r="W70" s="34">
        <v>0</v>
      </c>
      <c r="X70" s="34">
        <v>0</v>
      </c>
      <c r="Y70" s="34">
        <v>0</v>
      </c>
      <c r="Z70" s="34">
        <v>1495.67</v>
      </c>
      <c r="AA70" s="34">
        <v>0</v>
      </c>
      <c r="AB70" s="34">
        <v>0</v>
      </c>
      <c r="AC70" s="34">
        <v>0</v>
      </c>
      <c r="AD70" s="34">
        <v>0</v>
      </c>
      <c r="AE70" s="34">
        <v>0</v>
      </c>
      <c r="AF70" s="34">
        <v>0</v>
      </c>
      <c r="AG70" s="34">
        <v>0</v>
      </c>
      <c r="AH70" s="34">
        <v>0</v>
      </c>
      <c r="AI70" s="34">
        <v>0</v>
      </c>
      <c r="AJ70" s="34">
        <v>0</v>
      </c>
      <c r="AK70" s="34">
        <v>0</v>
      </c>
      <c r="AL70" s="164">
        <v>1372934.92</v>
      </c>
      <c r="AM70" s="34"/>
      <c r="AN70" s="34">
        <v>0</v>
      </c>
      <c r="AO70" s="34">
        <v>0</v>
      </c>
      <c r="AP70" s="34">
        <v>0</v>
      </c>
      <c r="AQ70" s="34">
        <v>0</v>
      </c>
      <c r="AR70" s="34">
        <v>0</v>
      </c>
      <c r="AS70" s="34">
        <v>0</v>
      </c>
      <c r="AT70" s="34"/>
      <c r="AU70" s="34">
        <v>0</v>
      </c>
      <c r="AV70" s="34">
        <v>0</v>
      </c>
      <c r="AW70" s="34">
        <v>0</v>
      </c>
      <c r="AX70" s="34">
        <v>0</v>
      </c>
      <c r="AY70" s="34">
        <v>0</v>
      </c>
      <c r="AZ70" s="34">
        <v>0</v>
      </c>
      <c r="BA70" s="34">
        <v>0</v>
      </c>
      <c r="BB70" s="34">
        <v>0</v>
      </c>
      <c r="BC70" s="34">
        <v>0</v>
      </c>
      <c r="BD70" s="34">
        <v>0</v>
      </c>
      <c r="BE70" s="34">
        <v>2618.85</v>
      </c>
      <c r="BF70" s="34">
        <v>10130.69</v>
      </c>
      <c r="BG70" s="34">
        <v>4184.97</v>
      </c>
      <c r="BH70" s="34">
        <v>0</v>
      </c>
      <c r="BI70" s="34"/>
      <c r="BJ70" s="34"/>
      <c r="BK70" s="34"/>
      <c r="BL70" s="34"/>
      <c r="BM70" s="34"/>
      <c r="BN70" s="34"/>
      <c r="BO70" s="34"/>
      <c r="BP70" s="34"/>
      <c r="BQ70" s="34"/>
      <c r="BR70" s="34"/>
      <c r="BS70" s="34"/>
      <c r="BT70" s="34"/>
      <c r="BU70" s="34"/>
      <c r="BV70" s="34"/>
      <c r="BW70" s="34"/>
      <c r="BX70" s="34"/>
      <c r="BY70" s="34"/>
      <c r="BZ70" s="34"/>
      <c r="CA70" s="34"/>
      <c r="CB70" s="34"/>
      <c r="CC70" s="34"/>
    </row>
    <row r="71" spans="1:87" x14ac:dyDescent="0.25">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164">
        <v>7838.64</v>
      </c>
      <c r="AM71" s="34"/>
      <c r="AN71" s="34"/>
      <c r="AO71" s="34"/>
      <c r="AP71" s="34"/>
      <c r="AQ71" s="34"/>
      <c r="AR71" s="34"/>
      <c r="AS71" s="34"/>
      <c r="AT71" s="34"/>
      <c r="AU71" s="34"/>
      <c r="AV71" s="34"/>
      <c r="AW71" s="34"/>
      <c r="AX71" s="34"/>
      <c r="AY71" s="34"/>
      <c r="AZ71" s="34"/>
      <c r="BA71" s="34"/>
      <c r="BB71" s="34">
        <v>0</v>
      </c>
      <c r="BC71" s="34">
        <v>0</v>
      </c>
      <c r="BD71" s="34">
        <v>0</v>
      </c>
      <c r="BE71" s="34">
        <v>0</v>
      </c>
      <c r="BF71" s="34">
        <v>0</v>
      </c>
      <c r="BG71" s="34">
        <v>0</v>
      </c>
      <c r="BH71" s="34">
        <v>0</v>
      </c>
      <c r="BI71" s="34"/>
      <c r="BJ71" s="34"/>
      <c r="BK71" s="34"/>
      <c r="BL71" s="34"/>
      <c r="BM71" s="34"/>
      <c r="BN71" s="34"/>
      <c r="BO71" s="34"/>
      <c r="BP71" s="34"/>
      <c r="BQ71" s="34"/>
      <c r="BR71" s="34"/>
      <c r="BS71" s="34"/>
      <c r="BT71" s="34"/>
      <c r="BU71" s="34"/>
      <c r="BV71" s="34"/>
      <c r="BW71" s="34"/>
      <c r="BX71" s="34"/>
      <c r="BY71" s="34"/>
      <c r="BZ71" s="34"/>
      <c r="CA71" s="34"/>
      <c r="CB71" s="34"/>
      <c r="CC71" s="34"/>
    </row>
    <row r="72" spans="1:87" x14ac:dyDescent="0.25">
      <c r="A72" s="34"/>
      <c r="B72" s="34"/>
      <c r="C72" s="34"/>
      <c r="D72" s="34"/>
      <c r="E72" s="34"/>
      <c r="F72" s="34">
        <v>0</v>
      </c>
      <c r="G72" s="34">
        <v>0</v>
      </c>
      <c r="H72" s="34"/>
      <c r="I72" s="34"/>
      <c r="J72" s="34">
        <v>0</v>
      </c>
      <c r="K72" s="34">
        <v>0</v>
      </c>
      <c r="L72" s="34">
        <v>0</v>
      </c>
      <c r="M72" s="34">
        <v>0</v>
      </c>
      <c r="N72" s="34">
        <v>0</v>
      </c>
      <c r="O72" s="34">
        <v>0</v>
      </c>
      <c r="P72" s="34">
        <v>0</v>
      </c>
      <c r="Q72" s="34">
        <v>0</v>
      </c>
      <c r="R72" s="34">
        <v>0</v>
      </c>
      <c r="S72" s="34">
        <v>0</v>
      </c>
      <c r="T72" s="34">
        <v>0</v>
      </c>
      <c r="U72" s="34">
        <v>0</v>
      </c>
      <c r="V72" s="34">
        <v>0</v>
      </c>
      <c r="W72" s="34">
        <v>0</v>
      </c>
      <c r="X72" s="34">
        <v>0</v>
      </c>
      <c r="Y72" s="34">
        <v>0</v>
      </c>
      <c r="Z72" s="34">
        <v>0</v>
      </c>
      <c r="AA72" s="34">
        <v>0</v>
      </c>
      <c r="AB72" s="34">
        <v>0</v>
      </c>
      <c r="AC72" s="34">
        <v>0</v>
      </c>
      <c r="AD72" s="34">
        <v>0</v>
      </c>
      <c r="AE72" s="34">
        <v>0</v>
      </c>
      <c r="AF72" s="34">
        <v>0</v>
      </c>
      <c r="AG72" s="34">
        <v>0</v>
      </c>
      <c r="AH72" s="34">
        <v>0</v>
      </c>
      <c r="AI72" s="34">
        <v>0</v>
      </c>
      <c r="AJ72" s="34">
        <v>0</v>
      </c>
      <c r="AK72" s="34">
        <v>0</v>
      </c>
      <c r="AL72" s="164">
        <v>0</v>
      </c>
      <c r="AM72" s="34"/>
      <c r="AN72" s="34">
        <v>0</v>
      </c>
      <c r="AO72" s="34">
        <v>0</v>
      </c>
      <c r="AP72" s="34">
        <v>0</v>
      </c>
      <c r="AQ72" s="34">
        <v>0</v>
      </c>
      <c r="AR72" s="34">
        <v>0</v>
      </c>
      <c r="AS72" s="34">
        <v>0</v>
      </c>
      <c r="AT72" s="34"/>
      <c r="AU72" s="34">
        <v>0</v>
      </c>
      <c r="AV72" s="34">
        <v>0</v>
      </c>
      <c r="AW72" s="34">
        <v>0</v>
      </c>
      <c r="AX72" s="34">
        <v>0</v>
      </c>
      <c r="AY72" s="34">
        <v>0</v>
      </c>
      <c r="AZ72" s="34">
        <v>0</v>
      </c>
      <c r="BA72" s="34">
        <v>0</v>
      </c>
      <c r="BB72" s="34">
        <v>0</v>
      </c>
      <c r="BC72" s="34">
        <v>0</v>
      </c>
      <c r="BD72" s="34">
        <v>0</v>
      </c>
      <c r="BE72" s="34">
        <v>0</v>
      </c>
      <c r="BF72" s="34">
        <v>0</v>
      </c>
      <c r="BG72" s="34">
        <v>0</v>
      </c>
      <c r="BH72" s="34">
        <v>0</v>
      </c>
      <c r="BI72" s="34"/>
      <c r="BJ72" s="34"/>
      <c r="BK72" s="34"/>
      <c r="BL72" s="34"/>
      <c r="BM72" s="34"/>
      <c r="BN72" s="34"/>
      <c r="BO72" s="34"/>
      <c r="BP72" s="34"/>
      <c r="BQ72" s="34"/>
      <c r="BR72" s="34"/>
      <c r="BS72" s="34"/>
      <c r="BT72" s="34"/>
      <c r="BU72" s="34"/>
      <c r="BV72" s="34"/>
      <c r="BW72" s="34"/>
      <c r="BX72" s="34"/>
      <c r="BY72" s="34"/>
      <c r="BZ72" s="34"/>
      <c r="CA72" s="34"/>
      <c r="CB72" s="34"/>
      <c r="CC72" s="34"/>
      <c r="CD72" s="34"/>
      <c r="CE72" s="34"/>
      <c r="CF72" s="34"/>
      <c r="CG72" s="34"/>
    </row>
    <row r="73" spans="1:87"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165"/>
      <c r="BX73" s="34"/>
      <c r="BY73" s="34"/>
      <c r="BZ73" s="34"/>
      <c r="CA73" s="34"/>
      <c r="CB73" s="34"/>
      <c r="CC73" s="34"/>
      <c r="CD73" s="34"/>
      <c r="CE73" s="34"/>
      <c r="CF73" s="34"/>
      <c r="CG73" s="34"/>
    </row>
    <row r="74" spans="1:87" x14ac:dyDescent="0.25">
      <c r="A74" s="34"/>
      <c r="B74" s="34"/>
      <c r="C74" s="34"/>
      <c r="D74" s="34"/>
      <c r="E74" s="34"/>
      <c r="F74" s="166">
        <v>42003</v>
      </c>
      <c r="G74" s="166">
        <v>42004</v>
      </c>
      <c r="H74" s="166">
        <v>42005</v>
      </c>
      <c r="I74" s="166">
        <v>42006</v>
      </c>
      <c r="J74" s="166">
        <v>42007</v>
      </c>
      <c r="K74" s="166">
        <v>42008</v>
      </c>
      <c r="L74" s="166">
        <v>42009</v>
      </c>
      <c r="M74" s="166">
        <v>42010</v>
      </c>
      <c r="N74" s="166">
        <v>42011</v>
      </c>
      <c r="O74" s="166">
        <v>42012</v>
      </c>
      <c r="P74" s="166">
        <v>42013</v>
      </c>
      <c r="Q74" s="166">
        <v>42014</v>
      </c>
      <c r="R74" s="166">
        <v>42015</v>
      </c>
      <c r="S74" s="166">
        <v>42016</v>
      </c>
      <c r="T74" s="166">
        <v>42017</v>
      </c>
      <c r="U74" s="166">
        <v>42018</v>
      </c>
      <c r="V74" s="166">
        <v>42019</v>
      </c>
      <c r="W74" s="166">
        <v>42020</v>
      </c>
      <c r="X74" s="166">
        <v>42021</v>
      </c>
      <c r="Y74" s="166">
        <v>42022</v>
      </c>
      <c r="Z74" s="166">
        <v>42023</v>
      </c>
      <c r="AA74" s="166">
        <v>42024</v>
      </c>
      <c r="AB74" s="166">
        <v>42025</v>
      </c>
      <c r="AC74" s="166">
        <v>42026</v>
      </c>
      <c r="AD74" s="166">
        <v>42027</v>
      </c>
      <c r="AE74" s="166">
        <v>42028</v>
      </c>
      <c r="AF74" s="166">
        <v>42029</v>
      </c>
      <c r="AG74" s="166">
        <v>42030</v>
      </c>
      <c r="AH74" s="166">
        <v>42031</v>
      </c>
      <c r="AI74" s="166">
        <v>42032</v>
      </c>
      <c r="AJ74" s="166">
        <v>42033</v>
      </c>
      <c r="AK74" s="166">
        <v>42034</v>
      </c>
      <c r="AL74" s="166">
        <v>42035</v>
      </c>
      <c r="AM74" s="166">
        <v>42036</v>
      </c>
      <c r="AN74" s="166">
        <v>42037</v>
      </c>
      <c r="AO74" s="166">
        <v>42038</v>
      </c>
      <c r="AP74" s="166">
        <v>42039</v>
      </c>
      <c r="AQ74" s="166">
        <v>42040</v>
      </c>
      <c r="AR74" s="166">
        <v>42041</v>
      </c>
      <c r="AS74" s="166">
        <v>42042</v>
      </c>
      <c r="AT74" s="166">
        <v>42043</v>
      </c>
      <c r="AU74" s="166">
        <v>42044</v>
      </c>
      <c r="AV74" s="166">
        <v>42045</v>
      </c>
      <c r="AW74" s="166">
        <v>42046</v>
      </c>
      <c r="AX74" s="166">
        <v>42047</v>
      </c>
      <c r="AY74" s="166">
        <v>42048</v>
      </c>
      <c r="AZ74" s="166">
        <v>42049</v>
      </c>
      <c r="BA74" s="166">
        <v>42050</v>
      </c>
      <c r="BB74" s="166">
        <v>42051</v>
      </c>
      <c r="BC74" s="166">
        <v>42052</v>
      </c>
      <c r="BD74" s="166">
        <v>42053</v>
      </c>
      <c r="BE74" s="166">
        <v>42054</v>
      </c>
      <c r="BF74" s="166">
        <v>42055</v>
      </c>
      <c r="BG74" s="166">
        <v>42056</v>
      </c>
      <c r="BH74" s="166">
        <v>42057</v>
      </c>
      <c r="BI74" s="166">
        <v>42064</v>
      </c>
      <c r="BJ74" s="166" t="s">
        <v>91</v>
      </c>
      <c r="BK74" s="166">
        <v>42072</v>
      </c>
      <c r="BL74" s="166">
        <v>42078</v>
      </c>
      <c r="BM74" s="166">
        <v>42085</v>
      </c>
      <c r="BN74" s="167">
        <v>42092</v>
      </c>
      <c r="BO74" s="168">
        <v>42099</v>
      </c>
      <c r="BP74" s="168">
        <v>42106</v>
      </c>
      <c r="BQ74" s="168">
        <v>42113</v>
      </c>
      <c r="BR74" s="168">
        <v>42120</v>
      </c>
      <c r="BS74" s="168">
        <v>42127</v>
      </c>
      <c r="BT74" s="168">
        <v>42134</v>
      </c>
      <c r="BU74" s="168">
        <v>42141</v>
      </c>
      <c r="BV74" s="168">
        <v>42148</v>
      </c>
      <c r="BW74" s="168">
        <v>42155</v>
      </c>
      <c r="BX74" s="168">
        <v>42162</v>
      </c>
      <c r="BY74" s="168">
        <v>42169</v>
      </c>
      <c r="BZ74" s="168">
        <v>42176</v>
      </c>
      <c r="CA74" s="168">
        <v>42183</v>
      </c>
      <c r="CB74" s="168">
        <v>42190</v>
      </c>
      <c r="CC74" s="168">
        <v>42197</v>
      </c>
      <c r="CD74" s="168">
        <v>42204</v>
      </c>
      <c r="CE74" s="168">
        <v>42218</v>
      </c>
      <c r="CF74" s="34"/>
      <c r="CG74" s="34"/>
    </row>
    <row r="75" spans="1:87" hidden="1" x14ac:dyDescent="0.25">
      <c r="A75" s="34"/>
      <c r="B75" s="34"/>
      <c r="C75" s="34"/>
      <c r="D75" s="34"/>
      <c r="E75" s="34"/>
      <c r="F75" s="169" t="e">
        <f>#REF!+F50</f>
        <v>#REF!</v>
      </c>
      <c r="G75" s="169" t="e">
        <f t="shared" ref="G75:AK83" si="0">F75+G50</f>
        <v>#REF!</v>
      </c>
      <c r="H75" s="169" t="e">
        <f t="shared" si="0"/>
        <v>#REF!</v>
      </c>
      <c r="I75" s="169" t="e">
        <f t="shared" si="0"/>
        <v>#REF!</v>
      </c>
      <c r="J75" s="169" t="e">
        <f t="shared" si="0"/>
        <v>#REF!</v>
      </c>
      <c r="K75" s="169" t="e">
        <f t="shared" si="0"/>
        <v>#REF!</v>
      </c>
      <c r="L75" s="169" t="e">
        <f t="shared" si="0"/>
        <v>#REF!</v>
      </c>
      <c r="M75" s="169" t="e">
        <f t="shared" si="0"/>
        <v>#REF!</v>
      </c>
      <c r="N75" s="169" t="e">
        <f t="shared" si="0"/>
        <v>#REF!</v>
      </c>
      <c r="O75" s="169" t="e">
        <f t="shared" si="0"/>
        <v>#REF!</v>
      </c>
      <c r="P75" s="169" t="e">
        <f t="shared" si="0"/>
        <v>#REF!</v>
      </c>
      <c r="Q75" s="169" t="e">
        <f t="shared" si="0"/>
        <v>#REF!</v>
      </c>
      <c r="R75" s="169" t="e">
        <f t="shared" si="0"/>
        <v>#REF!</v>
      </c>
      <c r="S75" s="169" t="e">
        <f t="shared" si="0"/>
        <v>#REF!</v>
      </c>
      <c r="T75" s="169" t="e">
        <f t="shared" si="0"/>
        <v>#REF!</v>
      </c>
      <c r="U75" s="169" t="e">
        <f t="shared" si="0"/>
        <v>#REF!</v>
      </c>
      <c r="V75" s="169" t="e">
        <f t="shared" si="0"/>
        <v>#REF!</v>
      </c>
      <c r="W75" s="169" t="e">
        <f t="shared" si="0"/>
        <v>#REF!</v>
      </c>
      <c r="X75" s="169" t="e">
        <f t="shared" si="0"/>
        <v>#REF!</v>
      </c>
      <c r="Y75" s="169" t="e">
        <f t="shared" si="0"/>
        <v>#REF!</v>
      </c>
      <c r="Z75" s="169" t="e">
        <f t="shared" si="0"/>
        <v>#REF!</v>
      </c>
      <c r="AA75" s="169" t="e">
        <f t="shared" si="0"/>
        <v>#REF!</v>
      </c>
      <c r="AB75" s="169" t="e">
        <f t="shared" si="0"/>
        <v>#REF!</v>
      </c>
      <c r="AC75" s="169" t="e">
        <f t="shared" si="0"/>
        <v>#REF!</v>
      </c>
      <c r="AD75" s="169" t="e">
        <f t="shared" si="0"/>
        <v>#REF!</v>
      </c>
      <c r="AE75" s="169" t="e">
        <f t="shared" si="0"/>
        <v>#REF!</v>
      </c>
      <c r="AF75" s="169" t="e">
        <f t="shared" si="0"/>
        <v>#REF!</v>
      </c>
      <c r="AG75" s="169" t="e">
        <f t="shared" si="0"/>
        <v>#REF!</v>
      </c>
      <c r="AH75" s="169" t="e">
        <f t="shared" si="0"/>
        <v>#REF!</v>
      </c>
      <c r="AI75" s="169" t="e">
        <f t="shared" si="0"/>
        <v>#REF!</v>
      </c>
      <c r="AJ75" s="169" t="e">
        <f t="shared" si="0"/>
        <v>#REF!</v>
      </c>
      <c r="AK75" s="169" t="e">
        <f t="shared" si="0"/>
        <v>#REF!</v>
      </c>
      <c r="AL75" s="169">
        <f>AL50</f>
        <v>7</v>
      </c>
      <c r="AM75" s="169">
        <f t="shared" ref="AM75:BH86" si="1">AL75+AM50</f>
        <v>7</v>
      </c>
      <c r="AN75" s="169">
        <f t="shared" si="1"/>
        <v>7.0384615384615383</v>
      </c>
      <c r="AO75" s="169">
        <f t="shared" si="1"/>
        <v>7.0769230769230766</v>
      </c>
      <c r="AP75" s="169">
        <f t="shared" si="1"/>
        <v>7.115384615384615</v>
      </c>
      <c r="AQ75" s="169">
        <f t="shared" si="1"/>
        <v>7.1538461538461533</v>
      </c>
      <c r="AR75" s="169">
        <f t="shared" si="1"/>
        <v>7.1923076923076916</v>
      </c>
      <c r="AS75" s="169">
        <f t="shared" si="1"/>
        <v>7.2307692307692299</v>
      </c>
      <c r="AT75" s="169">
        <f t="shared" si="1"/>
        <v>7.2307692307692299</v>
      </c>
      <c r="AU75" s="169">
        <f t="shared" si="1"/>
        <v>7.2712550607287438</v>
      </c>
      <c r="AV75" s="169">
        <f t="shared" si="1"/>
        <v>7.3117408906882577</v>
      </c>
      <c r="AW75" s="169">
        <f t="shared" si="1"/>
        <v>7.3522267206477716</v>
      </c>
      <c r="AX75" s="169">
        <f t="shared" si="1"/>
        <v>7.3927125506072855</v>
      </c>
      <c r="AY75" s="169">
        <f t="shared" si="1"/>
        <v>7.4331983805667994</v>
      </c>
      <c r="AZ75" s="169">
        <f t="shared" si="1"/>
        <v>7.4736842105263133</v>
      </c>
      <c r="BA75" s="169">
        <f t="shared" si="1"/>
        <v>7.5112781954887193</v>
      </c>
      <c r="BB75" s="169">
        <f t="shared" si="1"/>
        <v>7.5488721804511254</v>
      </c>
      <c r="BC75" s="169">
        <f t="shared" si="1"/>
        <v>7.5864661654135315</v>
      </c>
      <c r="BD75" s="169">
        <f t="shared" si="1"/>
        <v>7.6240601503759375</v>
      </c>
      <c r="BE75" s="169">
        <f t="shared" si="1"/>
        <v>7.6616541353383436</v>
      </c>
      <c r="BF75" s="169">
        <f t="shared" si="1"/>
        <v>7.6992481203007497</v>
      </c>
      <c r="BG75" s="169">
        <f t="shared" si="1"/>
        <v>7.7368421052631557</v>
      </c>
      <c r="BH75" s="169">
        <f t="shared" si="1"/>
        <v>7.7744360902255618</v>
      </c>
      <c r="BI75" s="170">
        <v>8</v>
      </c>
      <c r="BJ75" s="165">
        <v>0.2142857142857143</v>
      </c>
      <c r="BK75" s="171">
        <f>BI75+BJ75</f>
        <v>8.2142857142857135</v>
      </c>
      <c r="BL75" s="169">
        <v>8.4642857142857135</v>
      </c>
      <c r="BM75" s="169">
        <v>8.7142857142857135</v>
      </c>
      <c r="BN75" s="169">
        <v>8.9285714285714288</v>
      </c>
      <c r="BO75" s="172">
        <v>9.3028571428571443</v>
      </c>
      <c r="BP75" s="169">
        <v>9.36</v>
      </c>
      <c r="BQ75" s="172">
        <v>9.6000000000000032</v>
      </c>
      <c r="BR75" s="169">
        <v>9.84</v>
      </c>
      <c r="BS75" s="172">
        <v>10</v>
      </c>
      <c r="BT75" s="169">
        <v>10</v>
      </c>
      <c r="BU75" s="172">
        <v>10</v>
      </c>
      <c r="BV75" s="169">
        <v>10</v>
      </c>
      <c r="BW75" s="169">
        <v>10</v>
      </c>
      <c r="BX75" s="169">
        <v>10</v>
      </c>
      <c r="BY75" s="165">
        <v>10</v>
      </c>
      <c r="BZ75" s="169">
        <v>10</v>
      </c>
      <c r="CA75" s="169">
        <v>10</v>
      </c>
      <c r="CB75" s="169">
        <v>10</v>
      </c>
      <c r="CC75" s="169">
        <v>10</v>
      </c>
      <c r="CD75" s="169">
        <f>+CC75-CB75</f>
        <v>0</v>
      </c>
      <c r="CE75" s="169"/>
      <c r="CF75" s="34"/>
      <c r="CG75" s="34"/>
    </row>
    <row r="76" spans="1:87" x14ac:dyDescent="0.25">
      <c r="A76" s="34"/>
      <c r="B76" s="34"/>
      <c r="C76" s="34"/>
      <c r="D76" s="34"/>
      <c r="E76" s="34"/>
      <c r="F76" s="173" t="e">
        <f>#REF!+F51</f>
        <v>#REF!</v>
      </c>
      <c r="G76" s="173" t="e">
        <f t="shared" si="0"/>
        <v>#REF!</v>
      </c>
      <c r="H76" s="173" t="e">
        <f t="shared" si="0"/>
        <v>#REF!</v>
      </c>
      <c r="I76" s="173" t="e">
        <f t="shared" si="0"/>
        <v>#REF!</v>
      </c>
      <c r="J76" s="173" t="e">
        <f t="shared" si="0"/>
        <v>#REF!</v>
      </c>
      <c r="K76" s="173" t="e">
        <f t="shared" si="0"/>
        <v>#REF!</v>
      </c>
      <c r="L76" s="173" t="e">
        <f t="shared" si="0"/>
        <v>#REF!</v>
      </c>
      <c r="M76" s="173" t="e">
        <f t="shared" si="0"/>
        <v>#REF!</v>
      </c>
      <c r="N76" s="173" t="e">
        <f t="shared" si="0"/>
        <v>#REF!</v>
      </c>
      <c r="O76" s="173" t="e">
        <f t="shared" si="0"/>
        <v>#REF!</v>
      </c>
      <c r="P76" s="173" t="e">
        <f t="shared" si="0"/>
        <v>#REF!</v>
      </c>
      <c r="Q76" s="173" t="e">
        <f t="shared" si="0"/>
        <v>#REF!</v>
      </c>
      <c r="R76" s="173" t="e">
        <f t="shared" si="0"/>
        <v>#REF!</v>
      </c>
      <c r="S76" s="173" t="e">
        <f t="shared" si="0"/>
        <v>#REF!</v>
      </c>
      <c r="T76" s="173" t="e">
        <f t="shared" si="0"/>
        <v>#REF!</v>
      </c>
      <c r="U76" s="173" t="e">
        <f t="shared" si="0"/>
        <v>#REF!</v>
      </c>
      <c r="V76" s="173" t="e">
        <f t="shared" si="0"/>
        <v>#REF!</v>
      </c>
      <c r="W76" s="173" t="e">
        <f t="shared" si="0"/>
        <v>#REF!</v>
      </c>
      <c r="X76" s="173" t="e">
        <f t="shared" si="0"/>
        <v>#REF!</v>
      </c>
      <c r="Y76" s="173" t="e">
        <f t="shared" si="0"/>
        <v>#REF!</v>
      </c>
      <c r="Z76" s="173" t="e">
        <f t="shared" si="0"/>
        <v>#REF!</v>
      </c>
      <c r="AA76" s="173" t="e">
        <f t="shared" si="0"/>
        <v>#REF!</v>
      </c>
      <c r="AB76" s="173" t="e">
        <f t="shared" si="0"/>
        <v>#REF!</v>
      </c>
      <c r="AC76" s="173" t="e">
        <f t="shared" si="0"/>
        <v>#REF!</v>
      </c>
      <c r="AD76" s="173" t="e">
        <f t="shared" si="0"/>
        <v>#REF!</v>
      </c>
      <c r="AE76" s="173" t="e">
        <f t="shared" si="0"/>
        <v>#REF!</v>
      </c>
      <c r="AF76" s="173" t="e">
        <f t="shared" si="0"/>
        <v>#REF!</v>
      </c>
      <c r="AG76" s="173" t="e">
        <f t="shared" si="0"/>
        <v>#REF!</v>
      </c>
      <c r="AH76" s="173" t="e">
        <f t="shared" si="0"/>
        <v>#REF!</v>
      </c>
      <c r="AI76" s="173" t="e">
        <f t="shared" si="0"/>
        <v>#REF!</v>
      </c>
      <c r="AJ76" s="173" t="e">
        <f t="shared" si="0"/>
        <v>#REF!</v>
      </c>
      <c r="AK76" s="173" t="e">
        <f t="shared" si="0"/>
        <v>#REF!</v>
      </c>
      <c r="AL76" s="169">
        <f t="shared" ref="AL76:AL97" si="2">AL51</f>
        <v>663527.74</v>
      </c>
      <c r="AM76" s="173">
        <f t="shared" si="1"/>
        <v>663527.74</v>
      </c>
      <c r="AN76" s="173">
        <f t="shared" si="1"/>
        <v>663527.74</v>
      </c>
      <c r="AO76" s="173">
        <f t="shared" si="1"/>
        <v>663527.74</v>
      </c>
      <c r="AP76" s="173">
        <f t="shared" si="1"/>
        <v>663527.74</v>
      </c>
      <c r="AQ76" s="173">
        <f t="shared" si="1"/>
        <v>663527.74</v>
      </c>
      <c r="AR76" s="173">
        <f t="shared" si="1"/>
        <v>663527.74</v>
      </c>
      <c r="AS76" s="173">
        <f t="shared" si="1"/>
        <v>663527.74</v>
      </c>
      <c r="AT76" s="173">
        <f t="shared" si="1"/>
        <v>663527.74</v>
      </c>
      <c r="AU76" s="173">
        <f t="shared" si="1"/>
        <v>663527.74</v>
      </c>
      <c r="AV76" s="173">
        <f t="shared" si="1"/>
        <v>663527.74</v>
      </c>
      <c r="AW76" s="173">
        <f t="shared" si="1"/>
        <v>667315.74</v>
      </c>
      <c r="AX76" s="173">
        <f t="shared" si="1"/>
        <v>671738.74</v>
      </c>
      <c r="AY76" s="173">
        <f t="shared" si="1"/>
        <v>676064.74</v>
      </c>
      <c r="AZ76" s="173">
        <f t="shared" si="1"/>
        <v>678762.74</v>
      </c>
      <c r="BA76" s="173">
        <f t="shared" si="1"/>
        <v>683778.74</v>
      </c>
      <c r="BB76" s="173">
        <f t="shared" si="1"/>
        <v>687582.74</v>
      </c>
      <c r="BC76" s="173">
        <f t="shared" si="1"/>
        <v>687582.74</v>
      </c>
      <c r="BD76" s="173">
        <f t="shared" si="1"/>
        <v>688682.74</v>
      </c>
      <c r="BE76" s="173">
        <f t="shared" si="1"/>
        <v>693210.74</v>
      </c>
      <c r="BF76" s="173">
        <f t="shared" si="1"/>
        <v>697722.74</v>
      </c>
      <c r="BG76" s="173">
        <f t="shared" si="1"/>
        <v>705070.74</v>
      </c>
      <c r="BH76" s="173">
        <f t="shared" si="1"/>
        <v>710491.74</v>
      </c>
      <c r="BI76" s="170">
        <v>743855.74000000011</v>
      </c>
      <c r="BJ76" s="165">
        <v>24781</v>
      </c>
      <c r="BK76" s="171">
        <f t="shared" ref="BK76:BK97" si="3">BI76+BJ76</f>
        <v>768636.74000000011</v>
      </c>
      <c r="BL76" s="169">
        <v>776951.34000000008</v>
      </c>
      <c r="BM76" s="169">
        <v>790133.34000000008</v>
      </c>
      <c r="BN76" s="169">
        <v>802978.34000000008</v>
      </c>
      <c r="BO76" s="172">
        <v>807062.28</v>
      </c>
      <c r="BP76" s="169">
        <v>820996.28</v>
      </c>
      <c r="BQ76" s="172">
        <v>807797.87528145046</v>
      </c>
      <c r="BR76" s="169">
        <v>814261.28</v>
      </c>
      <c r="BS76" s="172">
        <v>821939.28</v>
      </c>
      <c r="BT76" s="169">
        <v>837343.76</v>
      </c>
      <c r="BU76" s="172">
        <v>852366.76</v>
      </c>
      <c r="BV76" s="169">
        <v>866109.76</v>
      </c>
      <c r="BW76" s="169">
        <v>871934.76</v>
      </c>
      <c r="BX76" s="169">
        <v>878090.76</v>
      </c>
      <c r="BY76" s="165">
        <v>869399.44000000006</v>
      </c>
      <c r="BZ76" s="169">
        <v>889630.44000000006</v>
      </c>
      <c r="CA76" s="169">
        <v>947805.44000000006</v>
      </c>
      <c r="CB76" s="169">
        <v>957611.44000000006</v>
      </c>
      <c r="CC76" s="169">
        <v>1023077.4400000001</v>
      </c>
      <c r="CD76" s="169">
        <v>1068509.18</v>
      </c>
      <c r="CE76" s="169">
        <v>1269801.18</v>
      </c>
      <c r="CF76" s="169"/>
      <c r="CG76" s="34"/>
      <c r="CH76" s="31"/>
      <c r="CI76" s="32"/>
    </row>
    <row r="77" spans="1:87" x14ac:dyDescent="0.25">
      <c r="A77" s="34"/>
      <c r="B77" s="34"/>
      <c r="C77" s="34"/>
      <c r="D77" s="34"/>
      <c r="E77" s="34"/>
      <c r="F77" s="173" t="e">
        <f>#REF!+F52</f>
        <v>#REF!</v>
      </c>
      <c r="G77" s="173" t="e">
        <f t="shared" si="0"/>
        <v>#REF!</v>
      </c>
      <c r="H77" s="173" t="e">
        <f t="shared" si="0"/>
        <v>#REF!</v>
      </c>
      <c r="I77" s="173" t="e">
        <f t="shared" si="0"/>
        <v>#REF!</v>
      </c>
      <c r="J77" s="173" t="e">
        <f t="shared" si="0"/>
        <v>#REF!</v>
      </c>
      <c r="K77" s="173" t="e">
        <f t="shared" si="0"/>
        <v>#REF!</v>
      </c>
      <c r="L77" s="173" t="e">
        <f t="shared" si="0"/>
        <v>#REF!</v>
      </c>
      <c r="M77" s="173" t="e">
        <f t="shared" si="0"/>
        <v>#REF!</v>
      </c>
      <c r="N77" s="173" t="e">
        <f t="shared" si="0"/>
        <v>#REF!</v>
      </c>
      <c r="O77" s="173" t="e">
        <f t="shared" si="0"/>
        <v>#REF!</v>
      </c>
      <c r="P77" s="173" t="e">
        <f t="shared" si="0"/>
        <v>#REF!</v>
      </c>
      <c r="Q77" s="173" t="e">
        <f t="shared" si="0"/>
        <v>#REF!</v>
      </c>
      <c r="R77" s="173" t="e">
        <f t="shared" si="0"/>
        <v>#REF!</v>
      </c>
      <c r="S77" s="173" t="e">
        <f t="shared" si="0"/>
        <v>#REF!</v>
      </c>
      <c r="T77" s="173" t="e">
        <f t="shared" si="0"/>
        <v>#REF!</v>
      </c>
      <c r="U77" s="173" t="e">
        <f t="shared" si="0"/>
        <v>#REF!</v>
      </c>
      <c r="V77" s="173" t="e">
        <f t="shared" si="0"/>
        <v>#REF!</v>
      </c>
      <c r="W77" s="173" t="e">
        <f t="shared" si="0"/>
        <v>#REF!</v>
      </c>
      <c r="X77" s="173" t="e">
        <f t="shared" si="0"/>
        <v>#REF!</v>
      </c>
      <c r="Y77" s="173" t="e">
        <f t="shared" si="0"/>
        <v>#REF!</v>
      </c>
      <c r="Z77" s="173" t="e">
        <f t="shared" si="0"/>
        <v>#REF!</v>
      </c>
      <c r="AA77" s="173" t="e">
        <f t="shared" si="0"/>
        <v>#REF!</v>
      </c>
      <c r="AB77" s="173" t="e">
        <f t="shared" si="0"/>
        <v>#REF!</v>
      </c>
      <c r="AC77" s="173" t="e">
        <f t="shared" si="0"/>
        <v>#REF!</v>
      </c>
      <c r="AD77" s="173" t="e">
        <f t="shared" si="0"/>
        <v>#REF!</v>
      </c>
      <c r="AE77" s="173" t="e">
        <f t="shared" si="0"/>
        <v>#REF!</v>
      </c>
      <c r="AF77" s="173" t="e">
        <f t="shared" si="0"/>
        <v>#REF!</v>
      </c>
      <c r="AG77" s="173" t="e">
        <f t="shared" si="0"/>
        <v>#REF!</v>
      </c>
      <c r="AH77" s="173" t="e">
        <f t="shared" si="0"/>
        <v>#REF!</v>
      </c>
      <c r="AI77" s="173" t="e">
        <f t="shared" si="0"/>
        <v>#REF!</v>
      </c>
      <c r="AJ77" s="173" t="e">
        <f t="shared" si="0"/>
        <v>#REF!</v>
      </c>
      <c r="AK77" s="173" t="e">
        <f t="shared" si="0"/>
        <v>#REF!</v>
      </c>
      <c r="AL77" s="169">
        <f t="shared" si="2"/>
        <v>497122.41</v>
      </c>
      <c r="AM77" s="173">
        <f t="shared" si="1"/>
        <v>497122.41</v>
      </c>
      <c r="AN77" s="173">
        <f t="shared" si="1"/>
        <v>504022.41</v>
      </c>
      <c r="AO77" s="173">
        <f t="shared" si="1"/>
        <v>511702.41</v>
      </c>
      <c r="AP77" s="173">
        <f t="shared" si="1"/>
        <v>511702.41</v>
      </c>
      <c r="AQ77" s="173">
        <f t="shared" si="1"/>
        <v>511702.41</v>
      </c>
      <c r="AR77" s="173">
        <f t="shared" si="1"/>
        <v>511702.41</v>
      </c>
      <c r="AS77" s="173">
        <f t="shared" si="1"/>
        <v>511702.41</v>
      </c>
      <c r="AT77" s="173">
        <f t="shared" si="1"/>
        <v>511702.41</v>
      </c>
      <c r="AU77" s="173">
        <f t="shared" si="1"/>
        <v>518344.41</v>
      </c>
      <c r="AV77" s="173">
        <f t="shared" si="1"/>
        <v>518344.41</v>
      </c>
      <c r="AW77" s="173">
        <f t="shared" si="1"/>
        <v>523309.41</v>
      </c>
      <c r="AX77" s="173">
        <f t="shared" si="1"/>
        <v>531079.40999999992</v>
      </c>
      <c r="AY77" s="173">
        <f t="shared" si="1"/>
        <v>538975.40999999992</v>
      </c>
      <c r="AZ77" s="173">
        <f t="shared" si="1"/>
        <v>547392.40999999992</v>
      </c>
      <c r="BA77" s="173">
        <f t="shared" si="1"/>
        <v>558361.40999999992</v>
      </c>
      <c r="BB77" s="173">
        <f t="shared" si="1"/>
        <v>568472.40999999992</v>
      </c>
      <c r="BC77" s="173">
        <f t="shared" si="1"/>
        <v>568472.40999999992</v>
      </c>
      <c r="BD77" s="173">
        <f t="shared" si="1"/>
        <v>578411.40999999992</v>
      </c>
      <c r="BE77" s="173">
        <f t="shared" si="1"/>
        <v>589717.40999999992</v>
      </c>
      <c r="BF77" s="173">
        <f t="shared" si="1"/>
        <v>601456.40999999992</v>
      </c>
      <c r="BG77" s="173">
        <f t="shared" si="1"/>
        <v>613877.40999999992</v>
      </c>
      <c r="BH77" s="173">
        <f t="shared" si="1"/>
        <v>623400.40999999992</v>
      </c>
      <c r="BI77" s="170">
        <v>687967.41999999993</v>
      </c>
      <c r="BJ77" s="165">
        <v>44200</v>
      </c>
      <c r="BK77" s="171">
        <f t="shared" si="3"/>
        <v>732167.41999999993</v>
      </c>
      <c r="BL77" s="169">
        <v>768995.21</v>
      </c>
      <c r="BM77" s="169">
        <v>836220.21</v>
      </c>
      <c r="BN77" s="169">
        <v>899029.21</v>
      </c>
      <c r="BO77" s="172">
        <v>900113.95</v>
      </c>
      <c r="BP77" s="169">
        <v>967882.95</v>
      </c>
      <c r="BQ77" s="172">
        <v>1032947.95</v>
      </c>
      <c r="BR77" s="169">
        <v>1086210.95</v>
      </c>
      <c r="BS77" s="172">
        <v>1105197.95</v>
      </c>
      <c r="BT77" s="169">
        <v>1205048.2</v>
      </c>
      <c r="BU77" s="172">
        <v>1274295.2</v>
      </c>
      <c r="BV77" s="169">
        <v>1348233.96</v>
      </c>
      <c r="BW77" s="169">
        <v>1440804.2457142856</v>
      </c>
      <c r="BX77" s="169">
        <v>1469172.2457142856</v>
      </c>
      <c r="BY77" s="165">
        <v>1395533.2733333332</v>
      </c>
      <c r="BZ77" s="169">
        <v>1409898.2733333332</v>
      </c>
      <c r="CA77" s="169">
        <v>1448480.2733333332</v>
      </c>
      <c r="CB77" s="169">
        <v>1491091.5107047081</v>
      </c>
      <c r="CC77" s="169">
        <v>1536115.9538666531</v>
      </c>
      <c r="CD77" s="169">
        <v>1571958.2014424109</v>
      </c>
      <c r="CE77" s="169">
        <v>1697764.9904332366</v>
      </c>
      <c r="CF77" s="169"/>
      <c r="CG77" s="34"/>
      <c r="CH77" s="31"/>
    </row>
    <row r="78" spans="1:87" x14ac:dyDescent="0.25">
      <c r="A78" s="34"/>
      <c r="B78" s="34"/>
      <c r="C78" s="34"/>
      <c r="D78" s="34"/>
      <c r="E78" s="34"/>
      <c r="F78" s="173" t="e">
        <f>#REF!+F53</f>
        <v>#REF!</v>
      </c>
      <c r="G78" s="173" t="e">
        <f t="shared" si="0"/>
        <v>#REF!</v>
      </c>
      <c r="H78" s="173" t="e">
        <f t="shared" si="0"/>
        <v>#REF!</v>
      </c>
      <c r="I78" s="173" t="e">
        <f t="shared" si="0"/>
        <v>#REF!</v>
      </c>
      <c r="J78" s="173" t="e">
        <f t="shared" si="0"/>
        <v>#REF!</v>
      </c>
      <c r="K78" s="173" t="e">
        <f t="shared" si="0"/>
        <v>#REF!</v>
      </c>
      <c r="L78" s="173" t="e">
        <f t="shared" si="0"/>
        <v>#REF!</v>
      </c>
      <c r="M78" s="173" t="e">
        <f t="shared" si="0"/>
        <v>#REF!</v>
      </c>
      <c r="N78" s="173" t="e">
        <f t="shared" si="0"/>
        <v>#REF!</v>
      </c>
      <c r="O78" s="173" t="e">
        <f t="shared" si="0"/>
        <v>#REF!</v>
      </c>
      <c r="P78" s="173" t="e">
        <f t="shared" si="0"/>
        <v>#REF!</v>
      </c>
      <c r="Q78" s="173" t="e">
        <f t="shared" si="0"/>
        <v>#REF!</v>
      </c>
      <c r="R78" s="173" t="e">
        <f t="shared" si="0"/>
        <v>#REF!</v>
      </c>
      <c r="S78" s="173" t="e">
        <f t="shared" si="0"/>
        <v>#REF!</v>
      </c>
      <c r="T78" s="173" t="e">
        <f t="shared" si="0"/>
        <v>#REF!</v>
      </c>
      <c r="U78" s="173" t="e">
        <f t="shared" si="0"/>
        <v>#REF!</v>
      </c>
      <c r="V78" s="173" t="e">
        <f t="shared" si="0"/>
        <v>#REF!</v>
      </c>
      <c r="W78" s="173" t="e">
        <f t="shared" si="0"/>
        <v>#REF!</v>
      </c>
      <c r="X78" s="173" t="e">
        <f t="shared" si="0"/>
        <v>#REF!</v>
      </c>
      <c r="Y78" s="173" t="e">
        <f t="shared" si="0"/>
        <v>#REF!</v>
      </c>
      <c r="Z78" s="173" t="e">
        <f t="shared" si="0"/>
        <v>#REF!</v>
      </c>
      <c r="AA78" s="173" t="e">
        <f t="shared" si="0"/>
        <v>#REF!</v>
      </c>
      <c r="AB78" s="173" t="e">
        <f t="shared" si="0"/>
        <v>#REF!</v>
      </c>
      <c r="AC78" s="173" t="e">
        <f t="shared" si="0"/>
        <v>#REF!</v>
      </c>
      <c r="AD78" s="173" t="e">
        <f t="shared" si="0"/>
        <v>#REF!</v>
      </c>
      <c r="AE78" s="173" t="e">
        <f t="shared" si="0"/>
        <v>#REF!</v>
      </c>
      <c r="AF78" s="173" t="e">
        <f t="shared" si="0"/>
        <v>#REF!</v>
      </c>
      <c r="AG78" s="173" t="e">
        <f t="shared" si="0"/>
        <v>#REF!</v>
      </c>
      <c r="AH78" s="173" t="e">
        <f t="shared" si="0"/>
        <v>#REF!</v>
      </c>
      <c r="AI78" s="173" t="e">
        <f t="shared" si="0"/>
        <v>#REF!</v>
      </c>
      <c r="AJ78" s="173" t="e">
        <f t="shared" si="0"/>
        <v>#REF!</v>
      </c>
      <c r="AK78" s="173" t="e">
        <f t="shared" si="0"/>
        <v>#REF!</v>
      </c>
      <c r="AL78" s="169">
        <f t="shared" si="2"/>
        <v>615481.27</v>
      </c>
      <c r="AM78" s="173">
        <f t="shared" si="1"/>
        <v>615481.27</v>
      </c>
      <c r="AN78" s="173">
        <f t="shared" si="1"/>
        <v>620772.27</v>
      </c>
      <c r="AO78" s="173">
        <f t="shared" si="1"/>
        <v>626272.27</v>
      </c>
      <c r="AP78" s="173">
        <f t="shared" si="1"/>
        <v>629772.27</v>
      </c>
      <c r="AQ78" s="173">
        <f t="shared" si="1"/>
        <v>635218.27</v>
      </c>
      <c r="AR78" s="173">
        <f t="shared" si="1"/>
        <v>637982.27</v>
      </c>
      <c r="AS78" s="173">
        <f t="shared" si="1"/>
        <v>640327.27</v>
      </c>
      <c r="AT78" s="173">
        <f t="shared" si="1"/>
        <v>640327.27</v>
      </c>
      <c r="AU78" s="173">
        <f t="shared" si="1"/>
        <v>643222.27</v>
      </c>
      <c r="AV78" s="173">
        <f t="shared" si="1"/>
        <v>646464.27</v>
      </c>
      <c r="AW78" s="173">
        <f t="shared" si="1"/>
        <v>651082.27</v>
      </c>
      <c r="AX78" s="173">
        <f t="shared" si="1"/>
        <v>654082.27</v>
      </c>
      <c r="AY78" s="173">
        <f t="shared" si="1"/>
        <v>659582.27</v>
      </c>
      <c r="AZ78" s="173">
        <f t="shared" si="1"/>
        <v>665582.27</v>
      </c>
      <c r="BA78" s="173">
        <f t="shared" si="1"/>
        <v>671082.27</v>
      </c>
      <c r="BB78" s="173">
        <f t="shared" si="1"/>
        <v>676294.27</v>
      </c>
      <c r="BC78" s="173">
        <f t="shared" si="1"/>
        <v>678203.27</v>
      </c>
      <c r="BD78" s="173">
        <f t="shared" si="1"/>
        <v>682391.27</v>
      </c>
      <c r="BE78" s="173">
        <f t="shared" si="1"/>
        <v>687745.27</v>
      </c>
      <c r="BF78" s="173">
        <f t="shared" si="1"/>
        <v>692647.27</v>
      </c>
      <c r="BG78" s="173">
        <f t="shared" si="1"/>
        <v>699485.27</v>
      </c>
      <c r="BH78" s="173">
        <f t="shared" si="1"/>
        <v>704788.27</v>
      </c>
      <c r="BI78" s="170">
        <v>740580.27</v>
      </c>
      <c r="BJ78" s="165">
        <v>25263</v>
      </c>
      <c r="BK78" s="171">
        <f t="shared" si="3"/>
        <v>765843.27</v>
      </c>
      <c r="BL78" s="169">
        <v>779390.71000000008</v>
      </c>
      <c r="BM78" s="169">
        <v>812926.71000000008</v>
      </c>
      <c r="BN78" s="169">
        <v>849936.71000000008</v>
      </c>
      <c r="BO78" s="172">
        <v>873067.27</v>
      </c>
      <c r="BP78" s="169">
        <v>907027.27</v>
      </c>
      <c r="BQ78" s="172">
        <v>944714.27</v>
      </c>
      <c r="BR78" s="169">
        <v>977634.27</v>
      </c>
      <c r="BS78" s="172">
        <v>1009201.27</v>
      </c>
      <c r="BT78" s="169">
        <v>970386.4</v>
      </c>
      <c r="BU78" s="172">
        <v>991782.40000000002</v>
      </c>
      <c r="BV78" s="174">
        <v>1010190.4</v>
      </c>
      <c r="BW78" s="169">
        <v>939396.4</v>
      </c>
      <c r="BX78" s="169">
        <v>953109.41</v>
      </c>
      <c r="BY78" s="165">
        <v>977579.35</v>
      </c>
      <c r="BZ78" s="169">
        <v>984269.24</v>
      </c>
      <c r="CA78" s="169">
        <v>986699.42</v>
      </c>
      <c r="CB78" s="169">
        <v>998157.2699999999</v>
      </c>
      <c r="CC78" s="169">
        <v>1010637.22</v>
      </c>
      <c r="CD78" s="169">
        <v>1013620.9400000001</v>
      </c>
      <c r="CE78" s="169">
        <v>1045552.8800000001</v>
      </c>
      <c r="CF78" s="169"/>
      <c r="CG78" s="34"/>
      <c r="CH78" s="31"/>
    </row>
    <row r="79" spans="1:87" x14ac:dyDescent="0.25">
      <c r="A79" s="34"/>
      <c r="B79" s="34"/>
      <c r="C79" s="34"/>
      <c r="D79" s="34"/>
      <c r="E79" s="34"/>
      <c r="F79" s="173" t="e">
        <f>#REF!+F54</f>
        <v>#REF!</v>
      </c>
      <c r="G79" s="173" t="e">
        <f t="shared" si="0"/>
        <v>#REF!</v>
      </c>
      <c r="H79" s="173" t="e">
        <f t="shared" si="0"/>
        <v>#REF!</v>
      </c>
      <c r="I79" s="173" t="e">
        <f t="shared" si="0"/>
        <v>#REF!</v>
      </c>
      <c r="J79" s="173" t="e">
        <f t="shared" si="0"/>
        <v>#REF!</v>
      </c>
      <c r="K79" s="173" t="e">
        <f t="shared" si="0"/>
        <v>#REF!</v>
      </c>
      <c r="L79" s="173" t="e">
        <f t="shared" si="0"/>
        <v>#REF!</v>
      </c>
      <c r="M79" s="173" t="e">
        <f t="shared" si="0"/>
        <v>#REF!</v>
      </c>
      <c r="N79" s="173" t="e">
        <f t="shared" si="0"/>
        <v>#REF!</v>
      </c>
      <c r="O79" s="173" t="e">
        <f t="shared" si="0"/>
        <v>#REF!</v>
      </c>
      <c r="P79" s="173" t="e">
        <f t="shared" si="0"/>
        <v>#REF!</v>
      </c>
      <c r="Q79" s="173" t="e">
        <f t="shared" si="0"/>
        <v>#REF!</v>
      </c>
      <c r="R79" s="173" t="e">
        <f t="shared" si="0"/>
        <v>#REF!</v>
      </c>
      <c r="S79" s="173" t="e">
        <f t="shared" si="0"/>
        <v>#REF!</v>
      </c>
      <c r="T79" s="173" t="e">
        <f t="shared" si="0"/>
        <v>#REF!</v>
      </c>
      <c r="U79" s="173" t="e">
        <f t="shared" si="0"/>
        <v>#REF!</v>
      </c>
      <c r="V79" s="173" t="e">
        <f t="shared" si="0"/>
        <v>#REF!</v>
      </c>
      <c r="W79" s="173" t="e">
        <f t="shared" si="0"/>
        <v>#REF!</v>
      </c>
      <c r="X79" s="173" t="e">
        <f t="shared" si="0"/>
        <v>#REF!</v>
      </c>
      <c r="Y79" s="173" t="e">
        <f t="shared" si="0"/>
        <v>#REF!</v>
      </c>
      <c r="Z79" s="173" t="e">
        <f t="shared" si="0"/>
        <v>#REF!</v>
      </c>
      <c r="AA79" s="173" t="e">
        <f t="shared" si="0"/>
        <v>#REF!</v>
      </c>
      <c r="AB79" s="173" t="e">
        <f t="shared" si="0"/>
        <v>#REF!</v>
      </c>
      <c r="AC79" s="173" t="e">
        <f t="shared" si="0"/>
        <v>#REF!</v>
      </c>
      <c r="AD79" s="173" t="e">
        <f t="shared" si="0"/>
        <v>#REF!</v>
      </c>
      <c r="AE79" s="173" t="e">
        <f t="shared" si="0"/>
        <v>#REF!</v>
      </c>
      <c r="AF79" s="173" t="e">
        <f t="shared" si="0"/>
        <v>#REF!</v>
      </c>
      <c r="AG79" s="173" t="e">
        <f t="shared" si="0"/>
        <v>#REF!</v>
      </c>
      <c r="AH79" s="173" t="e">
        <f t="shared" si="0"/>
        <v>#REF!</v>
      </c>
      <c r="AI79" s="173" t="e">
        <f t="shared" si="0"/>
        <v>#REF!</v>
      </c>
      <c r="AJ79" s="173" t="e">
        <f t="shared" si="0"/>
        <v>#REF!</v>
      </c>
      <c r="AK79" s="173" t="e">
        <f t="shared" si="0"/>
        <v>#REF!</v>
      </c>
      <c r="AL79" s="169">
        <f t="shared" si="2"/>
        <v>0</v>
      </c>
      <c r="AM79" s="173">
        <f t="shared" si="1"/>
        <v>0</v>
      </c>
      <c r="AN79" s="173">
        <f t="shared" si="1"/>
        <v>0</v>
      </c>
      <c r="AO79" s="173">
        <f t="shared" si="1"/>
        <v>0</v>
      </c>
      <c r="AP79" s="173">
        <f t="shared" si="1"/>
        <v>0</v>
      </c>
      <c r="AQ79" s="173">
        <f t="shared" si="1"/>
        <v>0</v>
      </c>
      <c r="AR79" s="173">
        <f t="shared" si="1"/>
        <v>0</v>
      </c>
      <c r="AS79" s="173">
        <f t="shared" si="1"/>
        <v>0</v>
      </c>
      <c r="AT79" s="173">
        <f t="shared" si="1"/>
        <v>0</v>
      </c>
      <c r="AU79" s="173">
        <f t="shared" si="1"/>
        <v>0</v>
      </c>
      <c r="AV79" s="173">
        <f t="shared" si="1"/>
        <v>0</v>
      </c>
      <c r="AW79" s="173">
        <f t="shared" si="1"/>
        <v>0</v>
      </c>
      <c r="AX79" s="173">
        <f t="shared" si="1"/>
        <v>0</v>
      </c>
      <c r="AY79" s="173">
        <f t="shared" si="1"/>
        <v>0</v>
      </c>
      <c r="AZ79" s="173">
        <f t="shared" si="1"/>
        <v>0</v>
      </c>
      <c r="BA79" s="173">
        <f t="shared" si="1"/>
        <v>0</v>
      </c>
      <c r="BB79" s="173">
        <f t="shared" si="1"/>
        <v>0</v>
      </c>
      <c r="BC79" s="173">
        <f t="shared" si="1"/>
        <v>0</v>
      </c>
      <c r="BD79" s="173">
        <f t="shared" si="1"/>
        <v>0</v>
      </c>
      <c r="BE79" s="173">
        <f t="shared" si="1"/>
        <v>0</v>
      </c>
      <c r="BF79" s="173">
        <f t="shared" si="1"/>
        <v>0</v>
      </c>
      <c r="BG79" s="173">
        <f t="shared" si="1"/>
        <v>0</v>
      </c>
      <c r="BH79" s="173">
        <f t="shared" si="1"/>
        <v>0</v>
      </c>
      <c r="BI79" s="170">
        <v>0</v>
      </c>
      <c r="BJ79" s="165">
        <v>0</v>
      </c>
      <c r="BK79" s="171">
        <f t="shared" si="3"/>
        <v>0</v>
      </c>
      <c r="BL79" s="169">
        <v>0</v>
      </c>
      <c r="BM79" s="169">
        <v>0</v>
      </c>
      <c r="BN79" s="169">
        <v>0</v>
      </c>
      <c r="BO79" s="172">
        <v>0</v>
      </c>
      <c r="BP79" s="169">
        <v>0</v>
      </c>
      <c r="BQ79" s="172">
        <v>0</v>
      </c>
      <c r="BR79" s="169">
        <v>0</v>
      </c>
      <c r="BS79" s="172">
        <v>0</v>
      </c>
      <c r="BT79" s="169">
        <v>0</v>
      </c>
      <c r="BU79" s="172">
        <v>0</v>
      </c>
      <c r="BV79" s="169">
        <v>0</v>
      </c>
      <c r="BW79" s="169">
        <v>1022</v>
      </c>
      <c r="BX79" s="169">
        <v>6948</v>
      </c>
      <c r="BY79" s="165">
        <v>15608.418000000001</v>
      </c>
      <c r="BZ79" s="169">
        <v>21590.418000000001</v>
      </c>
      <c r="CA79" s="169">
        <v>27254.418000000001</v>
      </c>
      <c r="CB79" s="169">
        <v>44941.188227587954</v>
      </c>
      <c r="CC79" s="169">
        <v>67876.8611083219</v>
      </c>
      <c r="CD79" s="169">
        <v>68015.188729673013</v>
      </c>
      <c r="CE79" s="169">
        <v>69355.153408572107</v>
      </c>
      <c r="CF79" s="169"/>
      <c r="CG79" s="34"/>
      <c r="CH79" s="31"/>
    </row>
    <row r="80" spans="1:87" x14ac:dyDescent="0.25">
      <c r="A80" s="34"/>
      <c r="B80" s="34"/>
      <c r="C80" s="34"/>
      <c r="D80" s="34"/>
      <c r="E80" s="34"/>
      <c r="F80" s="173" t="e">
        <f>#REF!+F55</f>
        <v>#REF!</v>
      </c>
      <c r="G80" s="173" t="e">
        <f t="shared" si="0"/>
        <v>#REF!</v>
      </c>
      <c r="H80" s="173" t="e">
        <f t="shared" si="0"/>
        <v>#REF!</v>
      </c>
      <c r="I80" s="173" t="e">
        <f t="shared" si="0"/>
        <v>#REF!</v>
      </c>
      <c r="J80" s="173" t="e">
        <f t="shared" si="0"/>
        <v>#REF!</v>
      </c>
      <c r="K80" s="173" t="e">
        <f t="shared" si="0"/>
        <v>#REF!</v>
      </c>
      <c r="L80" s="173" t="e">
        <f t="shared" si="0"/>
        <v>#REF!</v>
      </c>
      <c r="M80" s="173" t="e">
        <f t="shared" si="0"/>
        <v>#REF!</v>
      </c>
      <c r="N80" s="173" t="e">
        <f t="shared" si="0"/>
        <v>#REF!</v>
      </c>
      <c r="O80" s="173" t="e">
        <f t="shared" si="0"/>
        <v>#REF!</v>
      </c>
      <c r="P80" s="173" t="e">
        <f t="shared" si="0"/>
        <v>#REF!</v>
      </c>
      <c r="Q80" s="173" t="e">
        <f t="shared" si="0"/>
        <v>#REF!</v>
      </c>
      <c r="R80" s="173" t="e">
        <f t="shared" si="0"/>
        <v>#REF!</v>
      </c>
      <c r="S80" s="173" t="e">
        <f t="shared" si="0"/>
        <v>#REF!</v>
      </c>
      <c r="T80" s="173" t="e">
        <f t="shared" si="0"/>
        <v>#REF!</v>
      </c>
      <c r="U80" s="173" t="e">
        <f t="shared" si="0"/>
        <v>#REF!</v>
      </c>
      <c r="V80" s="173" t="e">
        <f t="shared" si="0"/>
        <v>#REF!</v>
      </c>
      <c r="W80" s="173" t="e">
        <f t="shared" si="0"/>
        <v>#REF!</v>
      </c>
      <c r="X80" s="173" t="e">
        <f t="shared" si="0"/>
        <v>#REF!</v>
      </c>
      <c r="Y80" s="173" t="e">
        <f t="shared" si="0"/>
        <v>#REF!</v>
      </c>
      <c r="Z80" s="173" t="e">
        <f t="shared" si="0"/>
        <v>#REF!</v>
      </c>
      <c r="AA80" s="173" t="e">
        <f t="shared" si="0"/>
        <v>#REF!</v>
      </c>
      <c r="AB80" s="173" t="e">
        <f t="shared" si="0"/>
        <v>#REF!</v>
      </c>
      <c r="AC80" s="173" t="e">
        <f t="shared" si="0"/>
        <v>#REF!</v>
      </c>
      <c r="AD80" s="173" t="e">
        <f t="shared" si="0"/>
        <v>#REF!</v>
      </c>
      <c r="AE80" s="173" t="e">
        <f t="shared" si="0"/>
        <v>#REF!</v>
      </c>
      <c r="AF80" s="173" t="e">
        <f t="shared" si="0"/>
        <v>#REF!</v>
      </c>
      <c r="AG80" s="173" t="e">
        <f t="shared" si="0"/>
        <v>#REF!</v>
      </c>
      <c r="AH80" s="173" t="e">
        <f t="shared" si="0"/>
        <v>#REF!</v>
      </c>
      <c r="AI80" s="173" t="e">
        <f t="shared" si="0"/>
        <v>#REF!</v>
      </c>
      <c r="AJ80" s="173" t="e">
        <f t="shared" si="0"/>
        <v>#REF!</v>
      </c>
      <c r="AK80" s="173" t="e">
        <f t="shared" si="0"/>
        <v>#REF!</v>
      </c>
      <c r="AL80" s="169">
        <f t="shared" si="2"/>
        <v>0</v>
      </c>
      <c r="AM80" s="173">
        <f t="shared" si="1"/>
        <v>0</v>
      </c>
      <c r="AN80" s="173">
        <f t="shared" si="1"/>
        <v>0</v>
      </c>
      <c r="AO80" s="173">
        <f t="shared" si="1"/>
        <v>0</v>
      </c>
      <c r="AP80" s="173">
        <f t="shared" si="1"/>
        <v>0</v>
      </c>
      <c r="AQ80" s="173">
        <f t="shared" si="1"/>
        <v>0</v>
      </c>
      <c r="AR80" s="173">
        <f t="shared" si="1"/>
        <v>0</v>
      </c>
      <c r="AS80" s="173">
        <f t="shared" si="1"/>
        <v>0</v>
      </c>
      <c r="AT80" s="173">
        <f t="shared" si="1"/>
        <v>0</v>
      </c>
      <c r="AU80" s="173">
        <f t="shared" si="1"/>
        <v>0</v>
      </c>
      <c r="AV80" s="173">
        <f t="shared" si="1"/>
        <v>0</v>
      </c>
      <c r="AW80" s="173">
        <f t="shared" si="1"/>
        <v>0</v>
      </c>
      <c r="AX80" s="173">
        <f t="shared" si="1"/>
        <v>0</v>
      </c>
      <c r="AY80" s="173">
        <f t="shared" si="1"/>
        <v>0</v>
      </c>
      <c r="AZ80" s="173">
        <f t="shared" si="1"/>
        <v>0</v>
      </c>
      <c r="BA80" s="173">
        <f t="shared" si="1"/>
        <v>0</v>
      </c>
      <c r="BB80" s="173">
        <f t="shared" si="1"/>
        <v>0</v>
      </c>
      <c r="BC80" s="173">
        <f t="shared" si="1"/>
        <v>0</v>
      </c>
      <c r="BD80" s="173">
        <f t="shared" si="1"/>
        <v>0</v>
      </c>
      <c r="BE80" s="173">
        <f t="shared" si="1"/>
        <v>0</v>
      </c>
      <c r="BF80" s="173">
        <f t="shared" si="1"/>
        <v>0</v>
      </c>
      <c r="BG80" s="173">
        <f t="shared" si="1"/>
        <v>0</v>
      </c>
      <c r="BH80" s="173">
        <f t="shared" si="1"/>
        <v>0</v>
      </c>
      <c r="BI80" s="170">
        <v>0</v>
      </c>
      <c r="BJ80" s="165">
        <v>0</v>
      </c>
      <c r="BK80" s="171">
        <f t="shared" si="3"/>
        <v>0</v>
      </c>
      <c r="BL80" s="169">
        <v>0</v>
      </c>
      <c r="BM80" s="169">
        <v>0</v>
      </c>
      <c r="BN80" s="169">
        <v>0</v>
      </c>
      <c r="BO80" s="172">
        <v>0</v>
      </c>
      <c r="BP80" s="169">
        <v>0</v>
      </c>
      <c r="BQ80" s="172">
        <v>0</v>
      </c>
      <c r="BR80" s="169">
        <v>0</v>
      </c>
      <c r="BS80" s="172">
        <v>0</v>
      </c>
      <c r="BT80" s="169">
        <v>241.92</v>
      </c>
      <c r="BU80" s="172">
        <v>241.92</v>
      </c>
      <c r="BV80" s="169">
        <v>241.92</v>
      </c>
      <c r="BW80" s="169">
        <v>241.92</v>
      </c>
      <c r="BX80" s="169">
        <v>241.92</v>
      </c>
      <c r="BY80" s="165">
        <v>241.92</v>
      </c>
      <c r="BZ80" s="169">
        <v>475.91999999999996</v>
      </c>
      <c r="CA80" s="169">
        <v>11549.38</v>
      </c>
      <c r="CB80" s="169">
        <v>13679.38</v>
      </c>
      <c r="CC80" s="169">
        <v>25125.729999999996</v>
      </c>
      <c r="CD80" s="169">
        <v>33228.949999999997</v>
      </c>
      <c r="CE80" s="169">
        <v>35374.950000000004</v>
      </c>
      <c r="CF80" s="169"/>
      <c r="CG80" s="34"/>
      <c r="CH80" s="31"/>
    </row>
    <row r="81" spans="1:86" x14ac:dyDescent="0.25">
      <c r="A81" s="34"/>
      <c r="B81" s="34"/>
      <c r="C81" s="34"/>
      <c r="D81" s="34"/>
      <c r="E81" s="34"/>
      <c r="F81" s="173" t="e">
        <f>#REF!+F56</f>
        <v>#REF!</v>
      </c>
      <c r="G81" s="173" t="e">
        <f t="shared" si="0"/>
        <v>#REF!</v>
      </c>
      <c r="H81" s="173" t="e">
        <f t="shared" si="0"/>
        <v>#REF!</v>
      </c>
      <c r="I81" s="173" t="e">
        <f t="shared" si="0"/>
        <v>#REF!</v>
      </c>
      <c r="J81" s="173" t="e">
        <f t="shared" si="0"/>
        <v>#REF!</v>
      </c>
      <c r="K81" s="173" t="e">
        <f t="shared" si="0"/>
        <v>#REF!</v>
      </c>
      <c r="L81" s="173" t="e">
        <f t="shared" si="0"/>
        <v>#REF!</v>
      </c>
      <c r="M81" s="173" t="e">
        <f t="shared" si="0"/>
        <v>#REF!</v>
      </c>
      <c r="N81" s="173" t="e">
        <f t="shared" si="0"/>
        <v>#REF!</v>
      </c>
      <c r="O81" s="173" t="e">
        <f t="shared" si="0"/>
        <v>#REF!</v>
      </c>
      <c r="P81" s="173" t="e">
        <f t="shared" si="0"/>
        <v>#REF!</v>
      </c>
      <c r="Q81" s="173" t="e">
        <f t="shared" si="0"/>
        <v>#REF!</v>
      </c>
      <c r="R81" s="173" t="e">
        <f t="shared" si="0"/>
        <v>#REF!</v>
      </c>
      <c r="S81" s="173" t="e">
        <f t="shared" si="0"/>
        <v>#REF!</v>
      </c>
      <c r="T81" s="173" t="e">
        <f t="shared" si="0"/>
        <v>#REF!</v>
      </c>
      <c r="U81" s="173" t="e">
        <f t="shared" si="0"/>
        <v>#REF!</v>
      </c>
      <c r="V81" s="173" t="e">
        <f t="shared" si="0"/>
        <v>#REF!</v>
      </c>
      <c r="W81" s="173" t="e">
        <f t="shared" si="0"/>
        <v>#REF!</v>
      </c>
      <c r="X81" s="173" t="e">
        <f t="shared" si="0"/>
        <v>#REF!</v>
      </c>
      <c r="Y81" s="173" t="e">
        <f t="shared" si="0"/>
        <v>#REF!</v>
      </c>
      <c r="Z81" s="173" t="e">
        <f t="shared" si="0"/>
        <v>#REF!</v>
      </c>
      <c r="AA81" s="173" t="e">
        <f t="shared" si="0"/>
        <v>#REF!</v>
      </c>
      <c r="AB81" s="173" t="e">
        <f t="shared" si="0"/>
        <v>#REF!</v>
      </c>
      <c r="AC81" s="173" t="e">
        <f t="shared" si="0"/>
        <v>#REF!</v>
      </c>
      <c r="AD81" s="173" t="e">
        <f t="shared" si="0"/>
        <v>#REF!</v>
      </c>
      <c r="AE81" s="173" t="e">
        <f t="shared" si="0"/>
        <v>#REF!</v>
      </c>
      <c r="AF81" s="173" t="e">
        <f t="shared" si="0"/>
        <v>#REF!</v>
      </c>
      <c r="AG81" s="173" t="e">
        <f t="shared" si="0"/>
        <v>#REF!</v>
      </c>
      <c r="AH81" s="173" t="e">
        <f t="shared" si="0"/>
        <v>#REF!</v>
      </c>
      <c r="AI81" s="173" t="e">
        <f t="shared" si="0"/>
        <v>#REF!</v>
      </c>
      <c r="AJ81" s="173" t="e">
        <f t="shared" si="0"/>
        <v>#REF!</v>
      </c>
      <c r="AK81" s="173" t="e">
        <f t="shared" si="0"/>
        <v>#REF!</v>
      </c>
      <c r="AL81" s="169">
        <f t="shared" si="2"/>
        <v>0</v>
      </c>
      <c r="AM81" s="173">
        <f t="shared" si="1"/>
        <v>0</v>
      </c>
      <c r="AN81" s="173">
        <f t="shared" si="1"/>
        <v>0</v>
      </c>
      <c r="AO81" s="173">
        <f t="shared" si="1"/>
        <v>0</v>
      </c>
      <c r="AP81" s="173">
        <f t="shared" si="1"/>
        <v>0</v>
      </c>
      <c r="AQ81" s="173">
        <f t="shared" si="1"/>
        <v>0</v>
      </c>
      <c r="AR81" s="173">
        <f t="shared" si="1"/>
        <v>0</v>
      </c>
      <c r="AS81" s="173">
        <f t="shared" si="1"/>
        <v>0</v>
      </c>
      <c r="AT81" s="173">
        <f t="shared" si="1"/>
        <v>0</v>
      </c>
      <c r="AU81" s="173">
        <f t="shared" si="1"/>
        <v>0</v>
      </c>
      <c r="AV81" s="173">
        <f t="shared" si="1"/>
        <v>0</v>
      </c>
      <c r="AW81" s="173">
        <f t="shared" si="1"/>
        <v>0</v>
      </c>
      <c r="AX81" s="173">
        <f t="shared" si="1"/>
        <v>0</v>
      </c>
      <c r="AY81" s="173">
        <f t="shared" si="1"/>
        <v>0</v>
      </c>
      <c r="AZ81" s="173">
        <f t="shared" si="1"/>
        <v>0</v>
      </c>
      <c r="BA81" s="173">
        <f t="shared" si="1"/>
        <v>0</v>
      </c>
      <c r="BB81" s="173">
        <f t="shared" si="1"/>
        <v>0</v>
      </c>
      <c r="BC81" s="173">
        <f t="shared" si="1"/>
        <v>0</v>
      </c>
      <c r="BD81" s="173">
        <f t="shared" si="1"/>
        <v>0</v>
      </c>
      <c r="BE81" s="173">
        <f t="shared" si="1"/>
        <v>0</v>
      </c>
      <c r="BF81" s="173">
        <f t="shared" si="1"/>
        <v>0</v>
      </c>
      <c r="BG81" s="173">
        <f t="shared" si="1"/>
        <v>0</v>
      </c>
      <c r="BH81" s="173">
        <f t="shared" si="1"/>
        <v>0</v>
      </c>
      <c r="BI81" s="170">
        <v>0</v>
      </c>
      <c r="BJ81" s="165">
        <v>0</v>
      </c>
      <c r="BK81" s="171">
        <f t="shared" si="3"/>
        <v>0</v>
      </c>
      <c r="BL81" s="169">
        <v>0</v>
      </c>
      <c r="BM81" s="169">
        <v>0</v>
      </c>
      <c r="BN81" s="169">
        <v>0</v>
      </c>
      <c r="BO81" s="172">
        <v>0</v>
      </c>
      <c r="BP81" s="169">
        <v>0</v>
      </c>
      <c r="BQ81" s="172">
        <v>0</v>
      </c>
      <c r="BR81" s="169">
        <v>0</v>
      </c>
      <c r="BS81" s="172">
        <v>0</v>
      </c>
      <c r="BT81" s="169">
        <v>0</v>
      </c>
      <c r="BU81" s="172">
        <v>0</v>
      </c>
      <c r="BV81" s="169">
        <v>0</v>
      </c>
      <c r="BW81" s="169">
        <v>0</v>
      </c>
      <c r="BX81" s="169">
        <v>0</v>
      </c>
      <c r="BY81" s="165">
        <v>0</v>
      </c>
      <c r="BZ81" s="169">
        <v>0</v>
      </c>
      <c r="CA81" s="169">
        <v>0</v>
      </c>
      <c r="CB81" s="169"/>
      <c r="CC81" s="169"/>
      <c r="CD81" s="169"/>
      <c r="CE81" s="169">
        <v>8811.4</v>
      </c>
      <c r="CF81" s="169"/>
      <c r="CG81" s="34"/>
      <c r="CH81" s="31"/>
    </row>
    <row r="82" spans="1:86" hidden="1" x14ac:dyDescent="0.25">
      <c r="A82" s="34"/>
      <c r="B82" s="34"/>
      <c r="C82" s="34"/>
      <c r="D82" s="34"/>
      <c r="E82" s="34"/>
      <c r="F82" s="173" t="e">
        <f>#REF!+F57</f>
        <v>#REF!</v>
      </c>
      <c r="G82" s="173" t="e">
        <f t="shared" si="0"/>
        <v>#REF!</v>
      </c>
      <c r="H82" s="173" t="e">
        <f t="shared" si="0"/>
        <v>#REF!</v>
      </c>
      <c r="I82" s="173" t="e">
        <f t="shared" si="0"/>
        <v>#REF!</v>
      </c>
      <c r="J82" s="173" t="e">
        <f t="shared" si="0"/>
        <v>#REF!</v>
      </c>
      <c r="K82" s="173" t="e">
        <f t="shared" si="0"/>
        <v>#REF!</v>
      </c>
      <c r="L82" s="173" t="e">
        <f t="shared" si="0"/>
        <v>#REF!</v>
      </c>
      <c r="M82" s="173" t="e">
        <f t="shared" si="0"/>
        <v>#REF!</v>
      </c>
      <c r="N82" s="173" t="e">
        <f t="shared" si="0"/>
        <v>#REF!</v>
      </c>
      <c r="O82" s="173" t="e">
        <f t="shared" si="0"/>
        <v>#REF!</v>
      </c>
      <c r="P82" s="173" t="e">
        <f t="shared" si="0"/>
        <v>#REF!</v>
      </c>
      <c r="Q82" s="173" t="e">
        <f t="shared" si="0"/>
        <v>#REF!</v>
      </c>
      <c r="R82" s="173" t="e">
        <f t="shared" si="0"/>
        <v>#REF!</v>
      </c>
      <c r="S82" s="173" t="e">
        <f t="shared" si="0"/>
        <v>#REF!</v>
      </c>
      <c r="T82" s="173" t="e">
        <f t="shared" si="0"/>
        <v>#REF!</v>
      </c>
      <c r="U82" s="173" t="e">
        <f t="shared" si="0"/>
        <v>#REF!</v>
      </c>
      <c r="V82" s="173" t="e">
        <f t="shared" si="0"/>
        <v>#REF!</v>
      </c>
      <c r="W82" s="173" t="e">
        <f t="shared" si="0"/>
        <v>#REF!</v>
      </c>
      <c r="X82" s="173" t="e">
        <f t="shared" si="0"/>
        <v>#REF!</v>
      </c>
      <c r="Y82" s="173" t="e">
        <f t="shared" si="0"/>
        <v>#REF!</v>
      </c>
      <c r="Z82" s="173" t="e">
        <f t="shared" si="0"/>
        <v>#REF!</v>
      </c>
      <c r="AA82" s="173" t="e">
        <f t="shared" si="0"/>
        <v>#REF!</v>
      </c>
      <c r="AB82" s="173" t="e">
        <f t="shared" si="0"/>
        <v>#REF!</v>
      </c>
      <c r="AC82" s="173" t="e">
        <f t="shared" si="0"/>
        <v>#REF!</v>
      </c>
      <c r="AD82" s="173" t="e">
        <f t="shared" si="0"/>
        <v>#REF!</v>
      </c>
      <c r="AE82" s="173" t="e">
        <f t="shared" si="0"/>
        <v>#REF!</v>
      </c>
      <c r="AF82" s="173" t="e">
        <f t="shared" si="0"/>
        <v>#REF!</v>
      </c>
      <c r="AG82" s="173" t="e">
        <f t="shared" si="0"/>
        <v>#REF!</v>
      </c>
      <c r="AH82" s="173" t="e">
        <f t="shared" si="0"/>
        <v>#REF!</v>
      </c>
      <c r="AI82" s="173" t="e">
        <f t="shared" si="0"/>
        <v>#REF!</v>
      </c>
      <c r="AJ82" s="173" t="e">
        <f t="shared" si="0"/>
        <v>#REF!</v>
      </c>
      <c r="AK82" s="173" t="e">
        <f t="shared" si="0"/>
        <v>#REF!</v>
      </c>
      <c r="AL82" s="169">
        <f t="shared" si="2"/>
        <v>1118.0999999999999</v>
      </c>
      <c r="AM82" s="173">
        <f t="shared" si="1"/>
        <v>1118.0999999999999</v>
      </c>
      <c r="AN82" s="173">
        <f t="shared" si="1"/>
        <v>1118.0999999999999</v>
      </c>
      <c r="AO82" s="173">
        <f t="shared" si="1"/>
        <v>1173.8999999999999</v>
      </c>
      <c r="AP82" s="173">
        <f t="shared" si="1"/>
        <v>1173.8999999999999</v>
      </c>
      <c r="AQ82" s="173">
        <f t="shared" si="1"/>
        <v>1173.8999999999999</v>
      </c>
      <c r="AR82" s="173">
        <f t="shared" si="1"/>
        <v>1173.8999999999999</v>
      </c>
      <c r="AS82" s="173">
        <f t="shared" si="1"/>
        <v>1173.8999999999999</v>
      </c>
      <c r="AT82" s="173">
        <f t="shared" si="1"/>
        <v>1173.8999999999999</v>
      </c>
      <c r="AU82" s="173">
        <f t="shared" si="1"/>
        <v>1173.8999999999999</v>
      </c>
      <c r="AV82" s="173">
        <f t="shared" si="1"/>
        <v>1173.8999999999999</v>
      </c>
      <c r="AW82" s="173">
        <f t="shared" si="1"/>
        <v>1173.8999999999999</v>
      </c>
      <c r="AX82" s="173">
        <f t="shared" si="1"/>
        <v>1173.8999999999999</v>
      </c>
      <c r="AY82" s="173">
        <f t="shared" si="1"/>
        <v>1228.3899999999999</v>
      </c>
      <c r="AZ82" s="173">
        <f t="shared" si="1"/>
        <v>1281.0899999999999</v>
      </c>
      <c r="BA82" s="173">
        <f t="shared" si="1"/>
        <v>1281.0899999999999</v>
      </c>
      <c r="BB82" s="173">
        <f t="shared" si="1"/>
        <v>1388.71</v>
      </c>
      <c r="BC82" s="173">
        <f t="shared" si="1"/>
        <v>1388.71</v>
      </c>
      <c r="BD82" s="173">
        <f t="shared" si="1"/>
        <v>1388.71</v>
      </c>
      <c r="BE82" s="173">
        <f t="shared" si="1"/>
        <v>1501.64</v>
      </c>
      <c r="BF82" s="173">
        <f t="shared" si="1"/>
        <v>1558.8000000000002</v>
      </c>
      <c r="BG82" s="173">
        <f t="shared" si="1"/>
        <v>1558.8000000000002</v>
      </c>
      <c r="BH82" s="173">
        <f t="shared" si="1"/>
        <v>1558.8000000000002</v>
      </c>
      <c r="BI82" s="170">
        <v>1558.8</v>
      </c>
      <c r="BJ82" s="165">
        <v>0</v>
      </c>
      <c r="BK82" s="171">
        <f t="shared" si="3"/>
        <v>1558.8</v>
      </c>
      <c r="BL82" s="169">
        <v>1869.71</v>
      </c>
      <c r="BM82" s="169">
        <v>1869.71</v>
      </c>
      <c r="BN82" s="169">
        <v>2229.5100000000002</v>
      </c>
      <c r="BO82" s="172">
        <v>2419.0000000000005</v>
      </c>
      <c r="BP82" s="169">
        <v>2419.0000000000005</v>
      </c>
      <c r="BQ82" s="172">
        <v>2419.0000000000005</v>
      </c>
      <c r="BR82" s="169">
        <v>2419.0000000000005</v>
      </c>
      <c r="BS82" s="172">
        <v>2419.0000000000005</v>
      </c>
      <c r="BT82" s="169">
        <v>2602.84</v>
      </c>
      <c r="BU82" s="172">
        <v>2602.84</v>
      </c>
      <c r="BV82" s="169">
        <v>2602.84</v>
      </c>
      <c r="BW82" s="169">
        <v>3171.1180000000004</v>
      </c>
      <c r="BX82" s="169">
        <v>3171.1180000000004</v>
      </c>
      <c r="BY82" s="165">
        <v>13895.68</v>
      </c>
      <c r="BZ82" s="169">
        <v>14230.68</v>
      </c>
      <c r="CA82" s="169">
        <v>14615.64</v>
      </c>
      <c r="CB82" s="169">
        <v>0</v>
      </c>
      <c r="CC82" s="169">
        <v>300</v>
      </c>
      <c r="CD82" s="169"/>
      <c r="CE82" s="169"/>
      <c r="CF82" s="169"/>
      <c r="CG82" s="34"/>
      <c r="CH82" s="31"/>
    </row>
    <row r="83" spans="1:86" x14ac:dyDescent="0.25">
      <c r="A83" s="34"/>
      <c r="B83" s="34"/>
      <c r="C83" s="34"/>
      <c r="D83" s="34"/>
      <c r="E83" s="34"/>
      <c r="F83" s="173" t="e">
        <f>#REF!+F58</f>
        <v>#REF!</v>
      </c>
      <c r="G83" s="173" t="e">
        <f t="shared" si="0"/>
        <v>#REF!</v>
      </c>
      <c r="H83" s="173" t="e">
        <f t="shared" si="0"/>
        <v>#REF!</v>
      </c>
      <c r="I83" s="173" t="e">
        <f t="shared" si="0"/>
        <v>#REF!</v>
      </c>
      <c r="J83" s="173" t="e">
        <f t="shared" si="0"/>
        <v>#REF!</v>
      </c>
      <c r="K83" s="173" t="e">
        <f t="shared" si="0"/>
        <v>#REF!</v>
      </c>
      <c r="L83" s="173" t="e">
        <f t="shared" si="0"/>
        <v>#REF!</v>
      </c>
      <c r="M83" s="173" t="e">
        <f t="shared" si="0"/>
        <v>#REF!</v>
      </c>
      <c r="N83" s="173" t="e">
        <f t="shared" ref="N83:AK83" si="4">M83+N58</f>
        <v>#REF!</v>
      </c>
      <c r="O83" s="173" t="e">
        <f t="shared" si="4"/>
        <v>#REF!</v>
      </c>
      <c r="P83" s="173" t="e">
        <f t="shared" si="4"/>
        <v>#REF!</v>
      </c>
      <c r="Q83" s="173" t="e">
        <f t="shared" si="4"/>
        <v>#REF!</v>
      </c>
      <c r="R83" s="173" t="e">
        <f t="shared" si="4"/>
        <v>#REF!</v>
      </c>
      <c r="S83" s="173" t="e">
        <f t="shared" si="4"/>
        <v>#REF!</v>
      </c>
      <c r="T83" s="173" t="e">
        <f t="shared" si="4"/>
        <v>#REF!</v>
      </c>
      <c r="U83" s="173" t="e">
        <f t="shared" si="4"/>
        <v>#REF!</v>
      </c>
      <c r="V83" s="173" t="e">
        <f t="shared" si="4"/>
        <v>#REF!</v>
      </c>
      <c r="W83" s="173" t="e">
        <f t="shared" si="4"/>
        <v>#REF!</v>
      </c>
      <c r="X83" s="173" t="e">
        <f t="shared" si="4"/>
        <v>#REF!</v>
      </c>
      <c r="Y83" s="173" t="e">
        <f t="shared" si="4"/>
        <v>#REF!</v>
      </c>
      <c r="Z83" s="173" t="e">
        <f t="shared" si="4"/>
        <v>#REF!</v>
      </c>
      <c r="AA83" s="173" t="e">
        <f t="shared" si="4"/>
        <v>#REF!</v>
      </c>
      <c r="AB83" s="173" t="e">
        <f t="shared" si="4"/>
        <v>#REF!</v>
      </c>
      <c r="AC83" s="173" t="e">
        <f t="shared" si="4"/>
        <v>#REF!</v>
      </c>
      <c r="AD83" s="173" t="e">
        <f t="shared" si="4"/>
        <v>#REF!</v>
      </c>
      <c r="AE83" s="173" t="e">
        <f t="shared" si="4"/>
        <v>#REF!</v>
      </c>
      <c r="AF83" s="173" t="e">
        <f t="shared" si="4"/>
        <v>#REF!</v>
      </c>
      <c r="AG83" s="173" t="e">
        <f t="shared" si="4"/>
        <v>#REF!</v>
      </c>
      <c r="AH83" s="173" t="e">
        <f t="shared" si="4"/>
        <v>#REF!</v>
      </c>
      <c r="AI83" s="173" t="e">
        <f t="shared" si="4"/>
        <v>#REF!</v>
      </c>
      <c r="AJ83" s="173" t="e">
        <f t="shared" si="4"/>
        <v>#REF!</v>
      </c>
      <c r="AK83" s="173" t="e">
        <f t="shared" si="4"/>
        <v>#REF!</v>
      </c>
      <c r="AL83" s="169">
        <f t="shared" si="2"/>
        <v>5175.63</v>
      </c>
      <c r="AM83" s="173">
        <f t="shared" si="1"/>
        <v>5175.63</v>
      </c>
      <c r="AN83" s="173">
        <f t="shared" si="1"/>
        <v>5175.63</v>
      </c>
      <c r="AO83" s="173">
        <f t="shared" si="1"/>
        <v>5302.63</v>
      </c>
      <c r="AP83" s="173">
        <f t="shared" si="1"/>
        <v>5436.63</v>
      </c>
      <c r="AQ83" s="173">
        <f t="shared" si="1"/>
        <v>5556.63</v>
      </c>
      <c r="AR83" s="173">
        <f t="shared" si="1"/>
        <v>5556.63</v>
      </c>
      <c r="AS83" s="173">
        <f t="shared" si="1"/>
        <v>5678.63</v>
      </c>
      <c r="AT83" s="173">
        <f t="shared" si="1"/>
        <v>5678.63</v>
      </c>
      <c r="AU83" s="173">
        <f t="shared" si="1"/>
        <v>5788.63</v>
      </c>
      <c r="AV83" s="173">
        <f t="shared" si="1"/>
        <v>6065.63</v>
      </c>
      <c r="AW83" s="173">
        <f t="shared" si="1"/>
        <v>6175.63</v>
      </c>
      <c r="AX83" s="173">
        <f t="shared" si="1"/>
        <v>6265.63</v>
      </c>
      <c r="AY83" s="173">
        <f t="shared" si="1"/>
        <v>6355.63</v>
      </c>
      <c r="AZ83" s="173">
        <f t="shared" si="1"/>
        <v>6785.63</v>
      </c>
      <c r="BA83" s="173">
        <f t="shared" si="1"/>
        <v>6785.63</v>
      </c>
      <c r="BB83" s="173">
        <f t="shared" si="1"/>
        <v>6876.13</v>
      </c>
      <c r="BC83" s="173">
        <f t="shared" si="1"/>
        <v>6876.13</v>
      </c>
      <c r="BD83" s="173">
        <f t="shared" si="1"/>
        <v>6876.13</v>
      </c>
      <c r="BE83" s="173">
        <f t="shared" si="1"/>
        <v>7015.13</v>
      </c>
      <c r="BF83" s="173">
        <f t="shared" si="1"/>
        <v>7222.13</v>
      </c>
      <c r="BG83" s="173">
        <f t="shared" si="1"/>
        <v>7328.56</v>
      </c>
      <c r="BH83" s="173">
        <f t="shared" si="1"/>
        <v>7328.56</v>
      </c>
      <c r="BI83" s="170">
        <v>8335.15</v>
      </c>
      <c r="BJ83" s="165">
        <v>781</v>
      </c>
      <c r="BK83" s="171">
        <f t="shared" si="3"/>
        <v>9116.15</v>
      </c>
      <c r="BL83" s="169">
        <v>8513.9</v>
      </c>
      <c r="BM83" s="169">
        <v>9949.9</v>
      </c>
      <c r="BN83" s="169">
        <v>10900.9</v>
      </c>
      <c r="BO83" s="172">
        <v>12040.04</v>
      </c>
      <c r="BP83" s="169">
        <v>12207.04</v>
      </c>
      <c r="BQ83" s="172">
        <v>12477.04</v>
      </c>
      <c r="BR83" s="169">
        <v>12650.04</v>
      </c>
      <c r="BS83" s="172">
        <v>12600.539569123197</v>
      </c>
      <c r="BT83" s="169">
        <v>12516.380000000001</v>
      </c>
      <c r="BU83" s="172">
        <v>12907.02</v>
      </c>
      <c r="BV83" s="169">
        <v>12992.02</v>
      </c>
      <c r="BW83" s="169">
        <v>13158.02</v>
      </c>
      <c r="BX83" s="169">
        <v>13556.220000000001</v>
      </c>
      <c r="BY83" s="165">
        <v>13895.68</v>
      </c>
      <c r="BZ83" s="169">
        <v>14230.68</v>
      </c>
      <c r="CA83" s="169">
        <v>14615.64</v>
      </c>
      <c r="CB83" s="169">
        <v>15304.119999999999</v>
      </c>
      <c r="CC83" s="169">
        <v>15808.630000000001</v>
      </c>
      <c r="CD83" s="169">
        <v>15887.880000000001</v>
      </c>
      <c r="CE83" s="169">
        <v>20405.240313412953</v>
      </c>
      <c r="CF83" s="169"/>
      <c r="CG83" s="34"/>
      <c r="CH83" s="31"/>
    </row>
    <row r="84" spans="1:86" x14ac:dyDescent="0.25">
      <c r="A84" s="34"/>
      <c r="B84" s="34"/>
      <c r="C84" s="34"/>
      <c r="D84" s="34"/>
      <c r="E84" s="34"/>
      <c r="F84" s="173" t="e">
        <f>#REF!+F59</f>
        <v>#REF!</v>
      </c>
      <c r="G84" s="173" t="e">
        <f t="shared" ref="G84:AK92" si="5">F84+G59</f>
        <v>#REF!</v>
      </c>
      <c r="H84" s="173" t="e">
        <f t="shared" si="5"/>
        <v>#REF!</v>
      </c>
      <c r="I84" s="173" t="e">
        <f t="shared" si="5"/>
        <v>#REF!</v>
      </c>
      <c r="J84" s="173" t="e">
        <f t="shared" si="5"/>
        <v>#REF!</v>
      </c>
      <c r="K84" s="173" t="e">
        <f t="shared" si="5"/>
        <v>#REF!</v>
      </c>
      <c r="L84" s="173" t="e">
        <f t="shared" si="5"/>
        <v>#REF!</v>
      </c>
      <c r="M84" s="173" t="e">
        <f t="shared" si="5"/>
        <v>#REF!</v>
      </c>
      <c r="N84" s="173" t="e">
        <f t="shared" si="5"/>
        <v>#REF!</v>
      </c>
      <c r="O84" s="173" t="e">
        <f t="shared" si="5"/>
        <v>#REF!</v>
      </c>
      <c r="P84" s="173" t="e">
        <f t="shared" si="5"/>
        <v>#REF!</v>
      </c>
      <c r="Q84" s="173" t="e">
        <f t="shared" si="5"/>
        <v>#REF!</v>
      </c>
      <c r="R84" s="173" t="e">
        <f t="shared" si="5"/>
        <v>#REF!</v>
      </c>
      <c r="S84" s="173" t="e">
        <f t="shared" si="5"/>
        <v>#REF!</v>
      </c>
      <c r="T84" s="173" t="e">
        <f t="shared" si="5"/>
        <v>#REF!</v>
      </c>
      <c r="U84" s="173" t="e">
        <f t="shared" si="5"/>
        <v>#REF!</v>
      </c>
      <c r="V84" s="173" t="e">
        <f t="shared" si="5"/>
        <v>#REF!</v>
      </c>
      <c r="W84" s="173" t="e">
        <f t="shared" si="5"/>
        <v>#REF!</v>
      </c>
      <c r="X84" s="173" t="e">
        <f t="shared" si="5"/>
        <v>#REF!</v>
      </c>
      <c r="Y84" s="173" t="e">
        <f t="shared" si="5"/>
        <v>#REF!</v>
      </c>
      <c r="Z84" s="173" t="e">
        <f t="shared" si="5"/>
        <v>#REF!</v>
      </c>
      <c r="AA84" s="173" t="e">
        <f t="shared" si="5"/>
        <v>#REF!</v>
      </c>
      <c r="AB84" s="173" t="e">
        <f t="shared" si="5"/>
        <v>#REF!</v>
      </c>
      <c r="AC84" s="173" t="e">
        <f t="shared" si="5"/>
        <v>#REF!</v>
      </c>
      <c r="AD84" s="173" t="e">
        <f t="shared" si="5"/>
        <v>#REF!</v>
      </c>
      <c r="AE84" s="173" t="e">
        <f t="shared" si="5"/>
        <v>#REF!</v>
      </c>
      <c r="AF84" s="173" t="e">
        <f t="shared" si="5"/>
        <v>#REF!</v>
      </c>
      <c r="AG84" s="173" t="e">
        <f t="shared" si="5"/>
        <v>#REF!</v>
      </c>
      <c r="AH84" s="173" t="e">
        <f t="shared" si="5"/>
        <v>#REF!</v>
      </c>
      <c r="AI84" s="173" t="e">
        <f t="shared" si="5"/>
        <v>#REF!</v>
      </c>
      <c r="AJ84" s="173" t="e">
        <f t="shared" si="5"/>
        <v>#REF!</v>
      </c>
      <c r="AK84" s="173" t="e">
        <f t="shared" si="5"/>
        <v>#REF!</v>
      </c>
      <c r="AL84" s="169">
        <f t="shared" si="2"/>
        <v>0</v>
      </c>
      <c r="AM84" s="173">
        <f t="shared" si="1"/>
        <v>0</v>
      </c>
      <c r="AN84" s="173">
        <f t="shared" si="1"/>
        <v>0</v>
      </c>
      <c r="AO84" s="173">
        <f t="shared" si="1"/>
        <v>0</v>
      </c>
      <c r="AP84" s="173">
        <f t="shared" si="1"/>
        <v>0</v>
      </c>
      <c r="AQ84" s="173">
        <f t="shared" si="1"/>
        <v>0</v>
      </c>
      <c r="AR84" s="173">
        <f t="shared" si="1"/>
        <v>0</v>
      </c>
      <c r="AS84" s="173">
        <f t="shared" si="1"/>
        <v>0</v>
      </c>
      <c r="AT84" s="173">
        <f t="shared" si="1"/>
        <v>0</v>
      </c>
      <c r="AU84" s="173">
        <f t="shared" si="1"/>
        <v>0</v>
      </c>
      <c r="AV84" s="173">
        <f t="shared" si="1"/>
        <v>0</v>
      </c>
      <c r="AW84" s="173">
        <f t="shared" si="1"/>
        <v>0</v>
      </c>
      <c r="AX84" s="173">
        <f t="shared" si="1"/>
        <v>0</v>
      </c>
      <c r="AY84" s="173">
        <f t="shared" si="1"/>
        <v>0</v>
      </c>
      <c r="AZ84" s="173">
        <f t="shared" si="1"/>
        <v>0</v>
      </c>
      <c r="BA84" s="173">
        <f t="shared" si="1"/>
        <v>0</v>
      </c>
      <c r="BB84" s="173">
        <f t="shared" si="1"/>
        <v>0</v>
      </c>
      <c r="BC84" s="173">
        <f t="shared" si="1"/>
        <v>0</v>
      </c>
      <c r="BD84" s="173">
        <f t="shared" si="1"/>
        <v>0</v>
      </c>
      <c r="BE84" s="173">
        <f t="shared" si="1"/>
        <v>0</v>
      </c>
      <c r="BF84" s="173">
        <f t="shared" si="1"/>
        <v>0</v>
      </c>
      <c r="BG84" s="173">
        <f t="shared" si="1"/>
        <v>0</v>
      </c>
      <c r="BH84" s="173">
        <f t="shared" si="1"/>
        <v>0</v>
      </c>
      <c r="BI84" s="170">
        <v>0</v>
      </c>
      <c r="BJ84" s="165">
        <v>0</v>
      </c>
      <c r="BK84" s="171">
        <f t="shared" si="3"/>
        <v>0</v>
      </c>
      <c r="BL84" s="169">
        <v>0</v>
      </c>
      <c r="BM84" s="169">
        <v>0</v>
      </c>
      <c r="BN84" s="169">
        <v>0</v>
      </c>
      <c r="BO84" s="172">
        <v>0</v>
      </c>
      <c r="BP84" s="169">
        <v>110</v>
      </c>
      <c r="BQ84" s="172">
        <v>170</v>
      </c>
      <c r="BR84" s="169">
        <v>170</v>
      </c>
      <c r="BS84" s="172">
        <v>258</v>
      </c>
      <c r="BT84" s="169">
        <v>878.66000000000008</v>
      </c>
      <c r="BU84" s="172">
        <v>984.52</v>
      </c>
      <c r="BV84" s="169">
        <v>984.52</v>
      </c>
      <c r="BW84" s="169">
        <v>1644.52</v>
      </c>
      <c r="BX84" s="169">
        <v>1874.52</v>
      </c>
      <c r="BY84" s="165">
        <v>1104.96</v>
      </c>
      <c r="BZ84" s="169">
        <v>1131.3600000000001</v>
      </c>
      <c r="CA84" s="169">
        <v>1157.76</v>
      </c>
      <c r="CB84" s="169">
        <v>1188.76</v>
      </c>
      <c r="CC84" s="169">
        <v>1088.6100000000001</v>
      </c>
      <c r="CD84" s="169">
        <v>1106.1100000000001</v>
      </c>
      <c r="CE84" s="169">
        <v>1878.8600000000001</v>
      </c>
      <c r="CF84" s="169"/>
      <c r="CG84" s="34"/>
      <c r="CH84" s="31"/>
    </row>
    <row r="85" spans="1:86" hidden="1" x14ac:dyDescent="0.25">
      <c r="A85" s="34"/>
      <c r="B85" s="34"/>
      <c r="C85" s="34"/>
      <c r="D85" s="34"/>
      <c r="E85" s="34"/>
      <c r="F85" s="173" t="e">
        <f>#REF!+F60</f>
        <v>#REF!</v>
      </c>
      <c r="G85" s="173" t="e">
        <f t="shared" si="5"/>
        <v>#REF!</v>
      </c>
      <c r="H85" s="173" t="e">
        <f t="shared" si="5"/>
        <v>#REF!</v>
      </c>
      <c r="I85" s="173" t="e">
        <f t="shared" si="5"/>
        <v>#REF!</v>
      </c>
      <c r="J85" s="173" t="e">
        <f t="shared" si="5"/>
        <v>#REF!</v>
      </c>
      <c r="K85" s="173" t="e">
        <f t="shared" si="5"/>
        <v>#REF!</v>
      </c>
      <c r="L85" s="173" t="e">
        <f t="shared" si="5"/>
        <v>#REF!</v>
      </c>
      <c r="M85" s="173" t="e">
        <f t="shared" si="5"/>
        <v>#REF!</v>
      </c>
      <c r="N85" s="173" t="e">
        <f t="shared" si="5"/>
        <v>#REF!</v>
      </c>
      <c r="O85" s="173" t="e">
        <f t="shared" si="5"/>
        <v>#REF!</v>
      </c>
      <c r="P85" s="173" t="e">
        <f t="shared" si="5"/>
        <v>#REF!</v>
      </c>
      <c r="Q85" s="173" t="e">
        <f t="shared" si="5"/>
        <v>#REF!</v>
      </c>
      <c r="R85" s="173" t="e">
        <f t="shared" si="5"/>
        <v>#REF!</v>
      </c>
      <c r="S85" s="173" t="e">
        <f t="shared" si="5"/>
        <v>#REF!</v>
      </c>
      <c r="T85" s="173" t="e">
        <f t="shared" si="5"/>
        <v>#REF!</v>
      </c>
      <c r="U85" s="173" t="e">
        <f t="shared" si="5"/>
        <v>#REF!</v>
      </c>
      <c r="V85" s="173" t="e">
        <f t="shared" si="5"/>
        <v>#REF!</v>
      </c>
      <c r="W85" s="173" t="e">
        <f t="shared" si="5"/>
        <v>#REF!</v>
      </c>
      <c r="X85" s="173" t="e">
        <f t="shared" si="5"/>
        <v>#REF!</v>
      </c>
      <c r="Y85" s="173" t="e">
        <f t="shared" si="5"/>
        <v>#REF!</v>
      </c>
      <c r="Z85" s="173" t="e">
        <f t="shared" si="5"/>
        <v>#REF!</v>
      </c>
      <c r="AA85" s="173" t="e">
        <f t="shared" si="5"/>
        <v>#REF!</v>
      </c>
      <c r="AB85" s="173" t="e">
        <f t="shared" si="5"/>
        <v>#REF!</v>
      </c>
      <c r="AC85" s="173" t="e">
        <f t="shared" si="5"/>
        <v>#REF!</v>
      </c>
      <c r="AD85" s="173" t="e">
        <f t="shared" si="5"/>
        <v>#REF!</v>
      </c>
      <c r="AE85" s="173" t="e">
        <f t="shared" si="5"/>
        <v>#REF!</v>
      </c>
      <c r="AF85" s="173" t="e">
        <f t="shared" si="5"/>
        <v>#REF!</v>
      </c>
      <c r="AG85" s="173" t="e">
        <f t="shared" si="5"/>
        <v>#REF!</v>
      </c>
      <c r="AH85" s="173" t="e">
        <f t="shared" si="5"/>
        <v>#REF!</v>
      </c>
      <c r="AI85" s="173" t="e">
        <f t="shared" si="5"/>
        <v>#REF!</v>
      </c>
      <c r="AJ85" s="173" t="e">
        <f t="shared" si="5"/>
        <v>#REF!</v>
      </c>
      <c r="AK85" s="173" t="e">
        <f t="shared" si="5"/>
        <v>#REF!</v>
      </c>
      <c r="AL85" s="169">
        <f t="shared" si="2"/>
        <v>0</v>
      </c>
      <c r="AM85" s="173">
        <f t="shared" si="1"/>
        <v>0</v>
      </c>
      <c r="AN85" s="173">
        <f t="shared" si="1"/>
        <v>0</v>
      </c>
      <c r="AO85" s="173">
        <f t="shared" si="1"/>
        <v>0</v>
      </c>
      <c r="AP85" s="173">
        <f t="shared" si="1"/>
        <v>0</v>
      </c>
      <c r="AQ85" s="173">
        <f t="shared" si="1"/>
        <v>0</v>
      </c>
      <c r="AR85" s="173">
        <f t="shared" si="1"/>
        <v>0</v>
      </c>
      <c r="AS85" s="173">
        <f t="shared" si="1"/>
        <v>0</v>
      </c>
      <c r="AT85" s="173">
        <f t="shared" si="1"/>
        <v>0</v>
      </c>
      <c r="AU85" s="173">
        <f t="shared" si="1"/>
        <v>0</v>
      </c>
      <c r="AV85" s="173">
        <f t="shared" si="1"/>
        <v>0</v>
      </c>
      <c r="AW85" s="173">
        <f t="shared" si="1"/>
        <v>0</v>
      </c>
      <c r="AX85" s="173">
        <f t="shared" si="1"/>
        <v>0</v>
      </c>
      <c r="AY85" s="173">
        <f t="shared" si="1"/>
        <v>0</v>
      </c>
      <c r="AZ85" s="173">
        <f t="shared" si="1"/>
        <v>0</v>
      </c>
      <c r="BA85" s="173">
        <f t="shared" si="1"/>
        <v>0</v>
      </c>
      <c r="BB85" s="173">
        <f t="shared" si="1"/>
        <v>0</v>
      </c>
      <c r="BC85" s="173">
        <f t="shared" si="1"/>
        <v>0</v>
      </c>
      <c r="BD85" s="173">
        <f t="shared" si="1"/>
        <v>0</v>
      </c>
      <c r="BE85" s="173">
        <f t="shared" si="1"/>
        <v>0</v>
      </c>
      <c r="BF85" s="173">
        <f t="shared" si="1"/>
        <v>0</v>
      </c>
      <c r="BG85" s="173">
        <f t="shared" si="1"/>
        <v>0</v>
      </c>
      <c r="BH85" s="173">
        <f t="shared" si="1"/>
        <v>0</v>
      </c>
      <c r="BI85" s="170">
        <v>0</v>
      </c>
      <c r="BJ85" s="165">
        <v>0</v>
      </c>
      <c r="BK85" s="171">
        <f t="shared" si="3"/>
        <v>0</v>
      </c>
      <c r="BL85" s="169">
        <v>0</v>
      </c>
      <c r="BM85" s="169">
        <v>8</v>
      </c>
      <c r="BN85" s="169">
        <v>46</v>
      </c>
      <c r="BO85" s="172">
        <v>56</v>
      </c>
      <c r="BP85" s="169">
        <v>84</v>
      </c>
      <c r="BQ85" s="172">
        <v>32.091499999999982</v>
      </c>
      <c r="BR85" s="169">
        <v>158</v>
      </c>
      <c r="BS85" s="172">
        <v>179</v>
      </c>
      <c r="BT85" s="169">
        <v>934.50780000000009</v>
      </c>
      <c r="BU85" s="172">
        <v>962.50780000000009</v>
      </c>
      <c r="BV85" s="169">
        <v>977.50780000000009</v>
      </c>
      <c r="BW85" s="169">
        <v>988.50780000000009</v>
      </c>
      <c r="BX85" s="169">
        <v>988.50780000000009</v>
      </c>
      <c r="BY85" s="165">
        <v>12990.740000000002</v>
      </c>
      <c r="BZ85" s="169">
        <v>13441.740000000002</v>
      </c>
      <c r="CA85" s="169">
        <v>14252.680000000002</v>
      </c>
      <c r="CB85" s="169">
        <v>18726.23</v>
      </c>
      <c r="CC85" s="169">
        <v>20228.169999999998</v>
      </c>
      <c r="CD85" s="169"/>
      <c r="CE85" s="169"/>
      <c r="CF85" s="169"/>
      <c r="CG85" s="34"/>
      <c r="CH85" s="31"/>
    </row>
    <row r="86" spans="1:86" x14ac:dyDescent="0.25">
      <c r="A86" s="34"/>
      <c r="B86" s="34"/>
      <c r="C86" s="34"/>
      <c r="D86" s="34"/>
      <c r="E86" s="34"/>
      <c r="F86" s="173" t="e">
        <f>#REF!+F61</f>
        <v>#REF!</v>
      </c>
      <c r="G86" s="173" t="e">
        <f t="shared" si="5"/>
        <v>#REF!</v>
      </c>
      <c r="H86" s="173" t="e">
        <f t="shared" si="5"/>
        <v>#REF!</v>
      </c>
      <c r="I86" s="173" t="e">
        <f t="shared" si="5"/>
        <v>#REF!</v>
      </c>
      <c r="J86" s="173" t="e">
        <f t="shared" si="5"/>
        <v>#REF!</v>
      </c>
      <c r="K86" s="173" t="e">
        <f t="shared" si="5"/>
        <v>#REF!</v>
      </c>
      <c r="L86" s="173" t="e">
        <f t="shared" si="5"/>
        <v>#REF!</v>
      </c>
      <c r="M86" s="173" t="e">
        <f t="shared" si="5"/>
        <v>#REF!</v>
      </c>
      <c r="N86" s="173" t="e">
        <f t="shared" si="5"/>
        <v>#REF!</v>
      </c>
      <c r="O86" s="173" t="e">
        <f t="shared" si="5"/>
        <v>#REF!</v>
      </c>
      <c r="P86" s="173" t="e">
        <f t="shared" si="5"/>
        <v>#REF!</v>
      </c>
      <c r="Q86" s="173" t="e">
        <f t="shared" si="5"/>
        <v>#REF!</v>
      </c>
      <c r="R86" s="173" t="e">
        <f t="shared" si="5"/>
        <v>#REF!</v>
      </c>
      <c r="S86" s="173" t="e">
        <f t="shared" si="5"/>
        <v>#REF!</v>
      </c>
      <c r="T86" s="173" t="e">
        <f t="shared" si="5"/>
        <v>#REF!</v>
      </c>
      <c r="U86" s="173" t="e">
        <f t="shared" si="5"/>
        <v>#REF!</v>
      </c>
      <c r="V86" s="173" t="e">
        <f t="shared" si="5"/>
        <v>#REF!</v>
      </c>
      <c r="W86" s="173" t="e">
        <f t="shared" si="5"/>
        <v>#REF!</v>
      </c>
      <c r="X86" s="173" t="e">
        <f t="shared" si="5"/>
        <v>#REF!</v>
      </c>
      <c r="Y86" s="173" t="e">
        <f t="shared" si="5"/>
        <v>#REF!</v>
      </c>
      <c r="Z86" s="173" t="e">
        <f t="shared" si="5"/>
        <v>#REF!</v>
      </c>
      <c r="AA86" s="173" t="e">
        <f t="shared" si="5"/>
        <v>#REF!</v>
      </c>
      <c r="AB86" s="173" t="e">
        <f t="shared" si="5"/>
        <v>#REF!</v>
      </c>
      <c r="AC86" s="173" t="e">
        <f t="shared" si="5"/>
        <v>#REF!</v>
      </c>
      <c r="AD86" s="173" t="e">
        <f t="shared" si="5"/>
        <v>#REF!</v>
      </c>
      <c r="AE86" s="173" t="e">
        <f t="shared" si="5"/>
        <v>#REF!</v>
      </c>
      <c r="AF86" s="173" t="e">
        <f t="shared" si="5"/>
        <v>#REF!</v>
      </c>
      <c r="AG86" s="173" t="e">
        <f t="shared" si="5"/>
        <v>#REF!</v>
      </c>
      <c r="AH86" s="173" t="e">
        <f t="shared" si="5"/>
        <v>#REF!</v>
      </c>
      <c r="AI86" s="173" t="e">
        <f t="shared" si="5"/>
        <v>#REF!</v>
      </c>
      <c r="AJ86" s="173" t="e">
        <f t="shared" si="5"/>
        <v>#REF!</v>
      </c>
      <c r="AK86" s="173" t="e">
        <f t="shared" si="5"/>
        <v>#REF!</v>
      </c>
      <c r="AL86" s="169">
        <f t="shared" si="2"/>
        <v>0</v>
      </c>
      <c r="AM86" s="173">
        <f t="shared" si="1"/>
        <v>0</v>
      </c>
      <c r="AN86" s="173">
        <f t="shared" si="1"/>
        <v>0</v>
      </c>
      <c r="AO86" s="173">
        <f t="shared" si="1"/>
        <v>0</v>
      </c>
      <c r="AP86" s="173">
        <f t="shared" si="1"/>
        <v>0</v>
      </c>
      <c r="AQ86" s="173">
        <f t="shared" si="1"/>
        <v>0</v>
      </c>
      <c r="AR86" s="173">
        <f t="shared" si="1"/>
        <v>0</v>
      </c>
      <c r="AS86" s="173">
        <f t="shared" si="1"/>
        <v>0</v>
      </c>
      <c r="AT86" s="173">
        <f t="shared" si="1"/>
        <v>0</v>
      </c>
      <c r="AU86" s="173">
        <f t="shared" si="1"/>
        <v>0</v>
      </c>
      <c r="AV86" s="173">
        <f t="shared" si="1"/>
        <v>0</v>
      </c>
      <c r="AW86" s="173">
        <f t="shared" si="1"/>
        <v>0</v>
      </c>
      <c r="AX86" s="173">
        <f t="shared" si="1"/>
        <v>0</v>
      </c>
      <c r="AY86" s="173">
        <f t="shared" si="1"/>
        <v>0</v>
      </c>
      <c r="AZ86" s="173">
        <f t="shared" ref="AZ86:BH97" si="6">AY86+AZ61</f>
        <v>0</v>
      </c>
      <c r="BA86" s="173">
        <f t="shared" si="6"/>
        <v>0</v>
      </c>
      <c r="BB86" s="173">
        <f t="shared" si="6"/>
        <v>0</v>
      </c>
      <c r="BC86" s="173">
        <f t="shared" si="6"/>
        <v>0</v>
      </c>
      <c r="BD86" s="173">
        <f t="shared" si="6"/>
        <v>0</v>
      </c>
      <c r="BE86" s="173">
        <f t="shared" si="6"/>
        <v>100</v>
      </c>
      <c r="BF86" s="173">
        <f t="shared" si="6"/>
        <v>100</v>
      </c>
      <c r="BG86" s="173">
        <f t="shared" si="6"/>
        <v>350</v>
      </c>
      <c r="BH86" s="173">
        <f t="shared" si="6"/>
        <v>440</v>
      </c>
      <c r="BI86" s="170">
        <v>1035</v>
      </c>
      <c r="BJ86" s="165">
        <v>164</v>
      </c>
      <c r="BK86" s="171">
        <f t="shared" si="3"/>
        <v>1199</v>
      </c>
      <c r="BL86" s="169">
        <v>404</v>
      </c>
      <c r="BM86" s="169">
        <v>1889.58</v>
      </c>
      <c r="BN86" s="169">
        <v>3228.0400123884733</v>
      </c>
      <c r="BO86" s="172">
        <v>3228.8445728116008</v>
      </c>
      <c r="BP86" s="169">
        <v>5140.0198678235456</v>
      </c>
      <c r="BQ86" s="172">
        <v>7108.4325225788907</v>
      </c>
      <c r="BR86" s="169">
        <v>8130.1377520620345</v>
      </c>
      <c r="BS86" s="172">
        <v>9424.5586687837731</v>
      </c>
      <c r="BT86" s="169">
        <v>3185.281025763009</v>
      </c>
      <c r="BU86" s="172">
        <v>4428.5385257630096</v>
      </c>
      <c r="BV86" s="169">
        <v>5322.7785257630103</v>
      </c>
      <c r="BW86" s="169">
        <v>6455.6985257630104</v>
      </c>
      <c r="BX86" s="169">
        <v>8050.4385257630111</v>
      </c>
      <c r="BY86" s="165">
        <v>11898.4</v>
      </c>
      <c r="BZ86" s="169">
        <v>13690.7</v>
      </c>
      <c r="CA86" s="169">
        <v>16130.949999999999</v>
      </c>
      <c r="CB86" s="169">
        <v>18726.23</v>
      </c>
      <c r="CC86" s="169">
        <v>20228.169999999998</v>
      </c>
      <c r="CD86" s="169">
        <v>22796.35</v>
      </c>
      <c r="CE86" s="169">
        <v>24799.311150000001</v>
      </c>
      <c r="CF86" s="169"/>
      <c r="CG86" s="34"/>
      <c r="CH86" s="31"/>
    </row>
    <row r="87" spans="1:86" x14ac:dyDescent="0.25">
      <c r="A87" s="34"/>
      <c r="B87" s="34"/>
      <c r="C87" s="34"/>
      <c r="D87" s="34"/>
      <c r="E87" s="34"/>
      <c r="F87" s="173" t="e">
        <f>#REF!+F62</f>
        <v>#REF!</v>
      </c>
      <c r="G87" s="173" t="e">
        <f t="shared" si="5"/>
        <v>#REF!</v>
      </c>
      <c r="H87" s="173" t="e">
        <f t="shared" si="5"/>
        <v>#REF!</v>
      </c>
      <c r="I87" s="173" t="e">
        <f t="shared" si="5"/>
        <v>#REF!</v>
      </c>
      <c r="J87" s="173" t="e">
        <f t="shared" si="5"/>
        <v>#REF!</v>
      </c>
      <c r="K87" s="173" t="e">
        <f t="shared" si="5"/>
        <v>#REF!</v>
      </c>
      <c r="L87" s="173" t="e">
        <f t="shared" si="5"/>
        <v>#REF!</v>
      </c>
      <c r="M87" s="173" t="e">
        <f t="shared" si="5"/>
        <v>#REF!</v>
      </c>
      <c r="N87" s="173" t="e">
        <f t="shared" si="5"/>
        <v>#REF!</v>
      </c>
      <c r="O87" s="173" t="e">
        <f t="shared" si="5"/>
        <v>#REF!</v>
      </c>
      <c r="P87" s="173" t="e">
        <f t="shared" si="5"/>
        <v>#REF!</v>
      </c>
      <c r="Q87" s="173" t="e">
        <f t="shared" si="5"/>
        <v>#REF!</v>
      </c>
      <c r="R87" s="173" t="e">
        <f t="shared" si="5"/>
        <v>#REF!</v>
      </c>
      <c r="S87" s="173" t="e">
        <f t="shared" si="5"/>
        <v>#REF!</v>
      </c>
      <c r="T87" s="173" t="e">
        <f t="shared" si="5"/>
        <v>#REF!</v>
      </c>
      <c r="U87" s="173" t="e">
        <f t="shared" si="5"/>
        <v>#REF!</v>
      </c>
      <c r="V87" s="173" t="e">
        <f t="shared" si="5"/>
        <v>#REF!</v>
      </c>
      <c r="W87" s="173" t="e">
        <f t="shared" si="5"/>
        <v>#REF!</v>
      </c>
      <c r="X87" s="173" t="e">
        <f t="shared" si="5"/>
        <v>#REF!</v>
      </c>
      <c r="Y87" s="173" t="e">
        <f t="shared" si="5"/>
        <v>#REF!</v>
      </c>
      <c r="Z87" s="173" t="e">
        <f t="shared" si="5"/>
        <v>#REF!</v>
      </c>
      <c r="AA87" s="173" t="e">
        <f t="shared" si="5"/>
        <v>#REF!</v>
      </c>
      <c r="AB87" s="173" t="e">
        <f t="shared" si="5"/>
        <v>#REF!</v>
      </c>
      <c r="AC87" s="173" t="e">
        <f t="shared" si="5"/>
        <v>#REF!</v>
      </c>
      <c r="AD87" s="173" t="e">
        <f t="shared" si="5"/>
        <v>#REF!</v>
      </c>
      <c r="AE87" s="173" t="e">
        <f t="shared" si="5"/>
        <v>#REF!</v>
      </c>
      <c r="AF87" s="173" t="e">
        <f t="shared" si="5"/>
        <v>#REF!</v>
      </c>
      <c r="AG87" s="173" t="e">
        <f t="shared" si="5"/>
        <v>#REF!</v>
      </c>
      <c r="AH87" s="173" t="e">
        <f t="shared" si="5"/>
        <v>#REF!</v>
      </c>
      <c r="AI87" s="173" t="e">
        <f t="shared" si="5"/>
        <v>#REF!</v>
      </c>
      <c r="AJ87" s="173" t="e">
        <f t="shared" si="5"/>
        <v>#REF!</v>
      </c>
      <c r="AK87" s="173" t="e">
        <f t="shared" si="5"/>
        <v>#REF!</v>
      </c>
      <c r="AL87" s="169">
        <f t="shared" si="2"/>
        <v>0</v>
      </c>
      <c r="AM87" s="173">
        <f t="shared" ref="AM87:BB97" si="7">AL87+AM62</f>
        <v>0</v>
      </c>
      <c r="AN87" s="173">
        <f t="shared" si="7"/>
        <v>0</v>
      </c>
      <c r="AO87" s="173">
        <f t="shared" si="7"/>
        <v>0</v>
      </c>
      <c r="AP87" s="173">
        <f t="shared" si="7"/>
        <v>0</v>
      </c>
      <c r="AQ87" s="173">
        <f t="shared" si="7"/>
        <v>0</v>
      </c>
      <c r="AR87" s="173">
        <f t="shared" si="7"/>
        <v>0</v>
      </c>
      <c r="AS87" s="173">
        <f t="shared" si="7"/>
        <v>0</v>
      </c>
      <c r="AT87" s="173">
        <f t="shared" si="7"/>
        <v>0</v>
      </c>
      <c r="AU87" s="173">
        <f t="shared" si="7"/>
        <v>0</v>
      </c>
      <c r="AV87" s="173">
        <f t="shared" si="7"/>
        <v>0</v>
      </c>
      <c r="AW87" s="173">
        <f t="shared" si="7"/>
        <v>0</v>
      </c>
      <c r="AX87" s="173">
        <f t="shared" si="7"/>
        <v>0</v>
      </c>
      <c r="AY87" s="173">
        <f t="shared" si="7"/>
        <v>0</v>
      </c>
      <c r="AZ87" s="173">
        <f t="shared" si="7"/>
        <v>0</v>
      </c>
      <c r="BA87" s="173">
        <f t="shared" si="7"/>
        <v>0</v>
      </c>
      <c r="BB87" s="173">
        <f t="shared" si="7"/>
        <v>0</v>
      </c>
      <c r="BC87" s="173">
        <f t="shared" si="6"/>
        <v>0</v>
      </c>
      <c r="BD87" s="173">
        <f t="shared" si="6"/>
        <v>0</v>
      </c>
      <c r="BE87" s="173">
        <f t="shared" si="6"/>
        <v>0</v>
      </c>
      <c r="BF87" s="173">
        <f t="shared" si="6"/>
        <v>0</v>
      </c>
      <c r="BG87" s="173">
        <f t="shared" si="6"/>
        <v>0</v>
      </c>
      <c r="BH87" s="173">
        <f t="shared" si="6"/>
        <v>0</v>
      </c>
      <c r="BI87" s="170">
        <v>0</v>
      </c>
      <c r="BJ87" s="165">
        <v>0</v>
      </c>
      <c r="BK87" s="171">
        <f t="shared" si="3"/>
        <v>0</v>
      </c>
      <c r="BL87" s="169">
        <v>0</v>
      </c>
      <c r="BM87" s="169">
        <v>891.21</v>
      </c>
      <c r="BN87" s="169">
        <v>1794.65</v>
      </c>
      <c r="BO87" s="172">
        <v>3293.7499999999995</v>
      </c>
      <c r="BP87" s="169">
        <v>4216.54</v>
      </c>
      <c r="BQ87" s="172">
        <v>4877.6499999999996</v>
      </c>
      <c r="BR87" s="169">
        <v>5141.0599999999995</v>
      </c>
      <c r="BS87" s="172">
        <v>5804.32</v>
      </c>
      <c r="BT87" s="169">
        <v>7078.39</v>
      </c>
      <c r="BU87" s="172">
        <v>8113.7400000000007</v>
      </c>
      <c r="BV87" s="169">
        <v>9221.5300000000007</v>
      </c>
      <c r="BW87" s="169">
        <v>11725.28</v>
      </c>
      <c r="BX87" s="169">
        <v>12558.28</v>
      </c>
      <c r="BY87" s="165">
        <v>12990.740000000002</v>
      </c>
      <c r="BZ87" s="169">
        <v>13441.740000000002</v>
      </c>
      <c r="CA87" s="169">
        <v>14252.680000000002</v>
      </c>
      <c r="CB87" s="169">
        <v>14811.110000000002</v>
      </c>
      <c r="CC87" s="169">
        <v>14829.859999999993</v>
      </c>
      <c r="CD87" s="169">
        <v>14829.859999999993</v>
      </c>
      <c r="CE87" s="169">
        <v>14866.299999999994</v>
      </c>
      <c r="CF87" s="169"/>
      <c r="CG87" s="34"/>
      <c r="CH87" s="31"/>
    </row>
    <row r="88" spans="1:86" x14ac:dyDescent="0.25">
      <c r="A88" s="34"/>
      <c r="B88" s="34"/>
      <c r="C88" s="34"/>
      <c r="D88" s="34"/>
      <c r="E88" s="34"/>
      <c r="F88" s="173" t="e">
        <f>#REF!+F63</f>
        <v>#REF!</v>
      </c>
      <c r="G88" s="173" t="e">
        <f t="shared" si="5"/>
        <v>#REF!</v>
      </c>
      <c r="H88" s="173" t="e">
        <f t="shared" si="5"/>
        <v>#REF!</v>
      </c>
      <c r="I88" s="173" t="e">
        <f t="shared" si="5"/>
        <v>#REF!</v>
      </c>
      <c r="J88" s="173" t="e">
        <f t="shared" si="5"/>
        <v>#REF!</v>
      </c>
      <c r="K88" s="173" t="e">
        <f t="shared" si="5"/>
        <v>#REF!</v>
      </c>
      <c r="L88" s="173" t="e">
        <f t="shared" si="5"/>
        <v>#REF!</v>
      </c>
      <c r="M88" s="173" t="e">
        <f t="shared" si="5"/>
        <v>#REF!</v>
      </c>
      <c r="N88" s="173" t="e">
        <f t="shared" si="5"/>
        <v>#REF!</v>
      </c>
      <c r="O88" s="173" t="e">
        <f t="shared" si="5"/>
        <v>#REF!</v>
      </c>
      <c r="P88" s="173" t="e">
        <f t="shared" si="5"/>
        <v>#REF!</v>
      </c>
      <c r="Q88" s="173" t="e">
        <f t="shared" si="5"/>
        <v>#REF!</v>
      </c>
      <c r="R88" s="173" t="e">
        <f t="shared" si="5"/>
        <v>#REF!</v>
      </c>
      <c r="S88" s="173" t="e">
        <f t="shared" si="5"/>
        <v>#REF!</v>
      </c>
      <c r="T88" s="173" t="e">
        <f t="shared" si="5"/>
        <v>#REF!</v>
      </c>
      <c r="U88" s="173" t="e">
        <f t="shared" si="5"/>
        <v>#REF!</v>
      </c>
      <c r="V88" s="173" t="e">
        <f t="shared" si="5"/>
        <v>#REF!</v>
      </c>
      <c r="W88" s="173" t="e">
        <f t="shared" si="5"/>
        <v>#REF!</v>
      </c>
      <c r="X88" s="173" t="e">
        <f t="shared" si="5"/>
        <v>#REF!</v>
      </c>
      <c r="Y88" s="173" t="e">
        <f t="shared" si="5"/>
        <v>#REF!</v>
      </c>
      <c r="Z88" s="173" t="e">
        <f t="shared" si="5"/>
        <v>#REF!</v>
      </c>
      <c r="AA88" s="173" t="e">
        <f t="shared" si="5"/>
        <v>#REF!</v>
      </c>
      <c r="AB88" s="173" t="e">
        <f t="shared" si="5"/>
        <v>#REF!</v>
      </c>
      <c r="AC88" s="173" t="e">
        <f t="shared" si="5"/>
        <v>#REF!</v>
      </c>
      <c r="AD88" s="173" t="e">
        <f t="shared" si="5"/>
        <v>#REF!</v>
      </c>
      <c r="AE88" s="173" t="e">
        <f t="shared" si="5"/>
        <v>#REF!</v>
      </c>
      <c r="AF88" s="173" t="e">
        <f t="shared" si="5"/>
        <v>#REF!</v>
      </c>
      <c r="AG88" s="173" t="e">
        <f t="shared" si="5"/>
        <v>#REF!</v>
      </c>
      <c r="AH88" s="173" t="e">
        <f t="shared" si="5"/>
        <v>#REF!</v>
      </c>
      <c r="AI88" s="173" t="e">
        <f t="shared" si="5"/>
        <v>#REF!</v>
      </c>
      <c r="AJ88" s="173" t="e">
        <f t="shared" si="5"/>
        <v>#REF!</v>
      </c>
      <c r="AK88" s="173" t="e">
        <f t="shared" si="5"/>
        <v>#REF!</v>
      </c>
      <c r="AL88" s="169">
        <f t="shared" si="2"/>
        <v>0</v>
      </c>
      <c r="AM88" s="173">
        <f t="shared" si="7"/>
        <v>0</v>
      </c>
      <c r="AN88" s="173">
        <f t="shared" si="7"/>
        <v>0</v>
      </c>
      <c r="AO88" s="173">
        <f t="shared" si="7"/>
        <v>0</v>
      </c>
      <c r="AP88" s="173">
        <f t="shared" si="7"/>
        <v>0</v>
      </c>
      <c r="AQ88" s="173">
        <f t="shared" si="7"/>
        <v>0</v>
      </c>
      <c r="AR88" s="173">
        <f t="shared" si="7"/>
        <v>0</v>
      </c>
      <c r="AS88" s="173">
        <f t="shared" si="7"/>
        <v>0</v>
      </c>
      <c r="AT88" s="173">
        <f t="shared" si="7"/>
        <v>0</v>
      </c>
      <c r="AU88" s="173">
        <f t="shared" si="7"/>
        <v>0</v>
      </c>
      <c r="AV88" s="173">
        <f t="shared" si="7"/>
        <v>0</v>
      </c>
      <c r="AW88" s="173">
        <f t="shared" si="7"/>
        <v>0</v>
      </c>
      <c r="AX88" s="173">
        <f t="shared" si="7"/>
        <v>0</v>
      </c>
      <c r="AY88" s="173">
        <f t="shared" si="7"/>
        <v>0</v>
      </c>
      <c r="AZ88" s="173">
        <f t="shared" si="7"/>
        <v>0</v>
      </c>
      <c r="BA88" s="173">
        <f t="shared" si="7"/>
        <v>0</v>
      </c>
      <c r="BB88" s="173">
        <f t="shared" si="7"/>
        <v>0</v>
      </c>
      <c r="BC88" s="173">
        <f t="shared" si="6"/>
        <v>0</v>
      </c>
      <c r="BD88" s="173">
        <f t="shared" si="6"/>
        <v>0</v>
      </c>
      <c r="BE88" s="173">
        <f t="shared" si="6"/>
        <v>4</v>
      </c>
      <c r="BF88" s="173">
        <f t="shared" si="6"/>
        <v>4</v>
      </c>
      <c r="BG88" s="173">
        <f t="shared" si="6"/>
        <v>6.25</v>
      </c>
      <c r="BH88" s="173">
        <f t="shared" si="6"/>
        <v>29.45</v>
      </c>
      <c r="BI88" s="170">
        <v>113.45</v>
      </c>
      <c r="BJ88" s="165">
        <v>0</v>
      </c>
      <c r="BK88" s="171">
        <f t="shared" si="3"/>
        <v>113.45</v>
      </c>
      <c r="BL88" s="169">
        <v>0</v>
      </c>
      <c r="BM88" s="169">
        <v>21.93</v>
      </c>
      <c r="BN88" s="169">
        <v>66.947060000000008</v>
      </c>
      <c r="BO88" s="172">
        <v>120.69990437069669</v>
      </c>
      <c r="BP88" s="169">
        <v>213.75952450494918</v>
      </c>
      <c r="BQ88" s="172">
        <v>320.88566950529179</v>
      </c>
      <c r="BR88" s="169">
        <v>391.79680205565347</v>
      </c>
      <c r="BS88" s="172">
        <v>527.14330876223892</v>
      </c>
      <c r="BT88" s="169">
        <v>834.64049065935569</v>
      </c>
      <c r="BU88" s="172">
        <v>1076.8859261256193</v>
      </c>
      <c r="BV88" s="169">
        <v>1532.4323331336509</v>
      </c>
      <c r="BW88" s="169">
        <v>2097.4077331336512</v>
      </c>
      <c r="BX88" s="169">
        <v>2571.1377331336512</v>
      </c>
      <c r="BY88" s="165">
        <v>3157.3</v>
      </c>
      <c r="BZ88" s="169">
        <v>3683.87</v>
      </c>
      <c r="CA88" s="169">
        <v>4796.7700000000004</v>
      </c>
      <c r="CB88" s="169">
        <v>5562.0650000000005</v>
      </c>
      <c r="CC88" s="169">
        <v>6543.2430000000004</v>
      </c>
      <c r="CD88" s="169">
        <v>7334.4529999999977</v>
      </c>
      <c r="CE88" s="169">
        <v>7734.779788873675</v>
      </c>
      <c r="CF88" s="169"/>
      <c r="CG88" s="34"/>
      <c r="CH88" s="31"/>
    </row>
    <row r="89" spans="1:86" x14ac:dyDescent="0.25">
      <c r="A89" s="34"/>
      <c r="B89" s="34"/>
      <c r="C89" s="34"/>
      <c r="D89" s="34"/>
      <c r="E89" s="34"/>
      <c r="F89" s="173" t="e">
        <f>#REF!+F64</f>
        <v>#REF!</v>
      </c>
      <c r="G89" s="173" t="e">
        <f t="shared" si="5"/>
        <v>#REF!</v>
      </c>
      <c r="H89" s="173" t="e">
        <f t="shared" si="5"/>
        <v>#REF!</v>
      </c>
      <c r="I89" s="173" t="e">
        <f t="shared" si="5"/>
        <v>#REF!</v>
      </c>
      <c r="J89" s="173" t="e">
        <f t="shared" si="5"/>
        <v>#REF!</v>
      </c>
      <c r="K89" s="173" t="e">
        <f t="shared" si="5"/>
        <v>#REF!</v>
      </c>
      <c r="L89" s="173" t="e">
        <f t="shared" si="5"/>
        <v>#REF!</v>
      </c>
      <c r="M89" s="173" t="e">
        <f t="shared" si="5"/>
        <v>#REF!</v>
      </c>
      <c r="N89" s="173" t="e">
        <f t="shared" si="5"/>
        <v>#REF!</v>
      </c>
      <c r="O89" s="173" t="e">
        <f t="shared" si="5"/>
        <v>#REF!</v>
      </c>
      <c r="P89" s="173" t="e">
        <f t="shared" si="5"/>
        <v>#REF!</v>
      </c>
      <c r="Q89" s="173" t="e">
        <f t="shared" si="5"/>
        <v>#REF!</v>
      </c>
      <c r="R89" s="173" t="e">
        <f t="shared" si="5"/>
        <v>#REF!</v>
      </c>
      <c r="S89" s="173" t="e">
        <f t="shared" si="5"/>
        <v>#REF!</v>
      </c>
      <c r="T89" s="173" t="e">
        <f t="shared" si="5"/>
        <v>#REF!</v>
      </c>
      <c r="U89" s="173" t="e">
        <f t="shared" si="5"/>
        <v>#REF!</v>
      </c>
      <c r="V89" s="173" t="e">
        <f t="shared" si="5"/>
        <v>#REF!</v>
      </c>
      <c r="W89" s="173" t="e">
        <f t="shared" si="5"/>
        <v>#REF!</v>
      </c>
      <c r="X89" s="173" t="e">
        <f t="shared" si="5"/>
        <v>#REF!</v>
      </c>
      <c r="Y89" s="173" t="e">
        <f t="shared" si="5"/>
        <v>#REF!</v>
      </c>
      <c r="Z89" s="173" t="e">
        <f t="shared" si="5"/>
        <v>#REF!</v>
      </c>
      <c r="AA89" s="173" t="e">
        <f t="shared" si="5"/>
        <v>#REF!</v>
      </c>
      <c r="AB89" s="173" t="e">
        <f t="shared" si="5"/>
        <v>#REF!</v>
      </c>
      <c r="AC89" s="173" t="e">
        <f t="shared" si="5"/>
        <v>#REF!</v>
      </c>
      <c r="AD89" s="173" t="e">
        <f t="shared" si="5"/>
        <v>#REF!</v>
      </c>
      <c r="AE89" s="173" t="e">
        <f t="shared" si="5"/>
        <v>#REF!</v>
      </c>
      <c r="AF89" s="173" t="e">
        <f t="shared" si="5"/>
        <v>#REF!</v>
      </c>
      <c r="AG89" s="173" t="e">
        <f t="shared" si="5"/>
        <v>#REF!</v>
      </c>
      <c r="AH89" s="173" t="e">
        <f t="shared" si="5"/>
        <v>#REF!</v>
      </c>
      <c r="AI89" s="173" t="e">
        <f t="shared" si="5"/>
        <v>#REF!</v>
      </c>
      <c r="AJ89" s="173" t="e">
        <f t="shared" si="5"/>
        <v>#REF!</v>
      </c>
      <c r="AK89" s="173" t="e">
        <f t="shared" si="5"/>
        <v>#REF!</v>
      </c>
      <c r="AL89" s="169">
        <f t="shared" si="2"/>
        <v>0</v>
      </c>
      <c r="AM89" s="173">
        <f t="shared" si="7"/>
        <v>0</v>
      </c>
      <c r="AN89" s="173">
        <f t="shared" si="7"/>
        <v>0</v>
      </c>
      <c r="AO89" s="173">
        <f t="shared" si="7"/>
        <v>0</v>
      </c>
      <c r="AP89" s="173">
        <f t="shared" si="7"/>
        <v>0</v>
      </c>
      <c r="AQ89" s="173">
        <f t="shared" si="7"/>
        <v>0</v>
      </c>
      <c r="AR89" s="173">
        <f t="shared" si="7"/>
        <v>0</v>
      </c>
      <c r="AS89" s="173">
        <f t="shared" si="7"/>
        <v>0</v>
      </c>
      <c r="AT89" s="173">
        <f t="shared" si="7"/>
        <v>0</v>
      </c>
      <c r="AU89" s="173">
        <f t="shared" si="7"/>
        <v>0</v>
      </c>
      <c r="AV89" s="173">
        <f t="shared" si="7"/>
        <v>0</v>
      </c>
      <c r="AW89" s="173">
        <f t="shared" si="7"/>
        <v>0</v>
      </c>
      <c r="AX89" s="173">
        <f t="shared" si="7"/>
        <v>0</v>
      </c>
      <c r="AY89" s="173">
        <f t="shared" si="7"/>
        <v>0</v>
      </c>
      <c r="AZ89" s="173">
        <f t="shared" si="7"/>
        <v>0</v>
      </c>
      <c r="BA89" s="173">
        <f t="shared" si="7"/>
        <v>0</v>
      </c>
      <c r="BB89" s="173">
        <f t="shared" si="7"/>
        <v>0</v>
      </c>
      <c r="BC89" s="173">
        <f t="shared" si="6"/>
        <v>0</v>
      </c>
      <c r="BD89" s="173">
        <f t="shared" si="6"/>
        <v>0</v>
      </c>
      <c r="BE89" s="173">
        <f t="shared" si="6"/>
        <v>0</v>
      </c>
      <c r="BF89" s="173">
        <f t="shared" si="6"/>
        <v>0</v>
      </c>
      <c r="BG89" s="173">
        <f t="shared" si="6"/>
        <v>0</v>
      </c>
      <c r="BH89" s="173">
        <f t="shared" si="6"/>
        <v>0</v>
      </c>
      <c r="BI89" s="170">
        <v>0</v>
      </c>
      <c r="BJ89" s="165">
        <v>0</v>
      </c>
      <c r="BK89" s="171">
        <f t="shared" si="3"/>
        <v>0</v>
      </c>
      <c r="BL89" s="169">
        <v>0</v>
      </c>
      <c r="BM89" s="169">
        <v>0</v>
      </c>
      <c r="BN89" s="169">
        <v>0</v>
      </c>
      <c r="BO89" s="172">
        <v>0</v>
      </c>
      <c r="BP89" s="169">
        <v>0</v>
      </c>
      <c r="BQ89" s="172">
        <v>0</v>
      </c>
      <c r="BR89" s="169">
        <v>0</v>
      </c>
      <c r="BS89" s="172">
        <v>0</v>
      </c>
      <c r="BT89" s="169">
        <v>0</v>
      </c>
      <c r="BU89" s="172">
        <v>0</v>
      </c>
      <c r="BV89" s="169">
        <v>0</v>
      </c>
      <c r="BW89" s="169">
        <v>0</v>
      </c>
      <c r="BX89" s="169">
        <v>560</v>
      </c>
      <c r="BY89" s="165">
        <v>2369.75</v>
      </c>
      <c r="BZ89" s="169">
        <v>16209.75</v>
      </c>
      <c r="CA89" s="169">
        <v>17209.75</v>
      </c>
      <c r="CB89" s="169">
        <v>23709.75</v>
      </c>
      <c r="CC89" s="169">
        <v>20613.25</v>
      </c>
      <c r="CD89" s="169">
        <v>22498.25</v>
      </c>
      <c r="CE89" s="169">
        <v>23398.25</v>
      </c>
      <c r="CF89" s="169"/>
      <c r="CG89" s="34"/>
      <c r="CH89" s="31"/>
    </row>
    <row r="90" spans="1:86" x14ac:dyDescent="0.25">
      <c r="A90" s="34"/>
      <c r="B90" s="34"/>
      <c r="C90" s="34"/>
      <c r="D90" s="34"/>
      <c r="E90" s="34"/>
      <c r="F90" s="173" t="e">
        <f>#REF!+F65</f>
        <v>#REF!</v>
      </c>
      <c r="G90" s="173" t="e">
        <f t="shared" si="5"/>
        <v>#REF!</v>
      </c>
      <c r="H90" s="173" t="e">
        <f t="shared" si="5"/>
        <v>#REF!</v>
      </c>
      <c r="I90" s="173" t="e">
        <f t="shared" si="5"/>
        <v>#REF!</v>
      </c>
      <c r="J90" s="173" t="e">
        <f t="shared" si="5"/>
        <v>#REF!</v>
      </c>
      <c r="K90" s="173" t="e">
        <f t="shared" si="5"/>
        <v>#REF!</v>
      </c>
      <c r="L90" s="173" t="e">
        <f t="shared" si="5"/>
        <v>#REF!</v>
      </c>
      <c r="M90" s="173" t="e">
        <f t="shared" si="5"/>
        <v>#REF!</v>
      </c>
      <c r="N90" s="173" t="e">
        <f t="shared" si="5"/>
        <v>#REF!</v>
      </c>
      <c r="O90" s="173" t="e">
        <f t="shared" si="5"/>
        <v>#REF!</v>
      </c>
      <c r="P90" s="173" t="e">
        <f t="shared" si="5"/>
        <v>#REF!</v>
      </c>
      <c r="Q90" s="173" t="e">
        <f t="shared" si="5"/>
        <v>#REF!</v>
      </c>
      <c r="R90" s="173" t="e">
        <f t="shared" si="5"/>
        <v>#REF!</v>
      </c>
      <c r="S90" s="173" t="e">
        <f t="shared" si="5"/>
        <v>#REF!</v>
      </c>
      <c r="T90" s="173" t="e">
        <f t="shared" si="5"/>
        <v>#REF!</v>
      </c>
      <c r="U90" s="173" t="e">
        <f t="shared" si="5"/>
        <v>#REF!</v>
      </c>
      <c r="V90" s="173" t="e">
        <f t="shared" si="5"/>
        <v>#REF!</v>
      </c>
      <c r="W90" s="173" t="e">
        <f t="shared" si="5"/>
        <v>#REF!</v>
      </c>
      <c r="X90" s="173" t="e">
        <f t="shared" si="5"/>
        <v>#REF!</v>
      </c>
      <c r="Y90" s="173" t="e">
        <f t="shared" si="5"/>
        <v>#REF!</v>
      </c>
      <c r="Z90" s="173" t="e">
        <f t="shared" si="5"/>
        <v>#REF!</v>
      </c>
      <c r="AA90" s="173" t="e">
        <f t="shared" si="5"/>
        <v>#REF!</v>
      </c>
      <c r="AB90" s="173" t="e">
        <f t="shared" si="5"/>
        <v>#REF!</v>
      </c>
      <c r="AC90" s="173" t="e">
        <f t="shared" si="5"/>
        <v>#REF!</v>
      </c>
      <c r="AD90" s="173" t="e">
        <f t="shared" si="5"/>
        <v>#REF!</v>
      </c>
      <c r="AE90" s="173" t="e">
        <f t="shared" si="5"/>
        <v>#REF!</v>
      </c>
      <c r="AF90" s="173" t="e">
        <f t="shared" si="5"/>
        <v>#REF!</v>
      </c>
      <c r="AG90" s="173" t="e">
        <f t="shared" si="5"/>
        <v>#REF!</v>
      </c>
      <c r="AH90" s="173" t="e">
        <f t="shared" si="5"/>
        <v>#REF!</v>
      </c>
      <c r="AI90" s="173" t="e">
        <f t="shared" si="5"/>
        <v>#REF!</v>
      </c>
      <c r="AJ90" s="173" t="e">
        <f t="shared" si="5"/>
        <v>#REF!</v>
      </c>
      <c r="AK90" s="173" t="e">
        <f t="shared" si="5"/>
        <v>#REF!</v>
      </c>
      <c r="AL90" s="169">
        <f t="shared" si="2"/>
        <v>0</v>
      </c>
      <c r="AM90" s="173">
        <f t="shared" si="7"/>
        <v>0</v>
      </c>
      <c r="AN90" s="173">
        <f t="shared" si="7"/>
        <v>0</v>
      </c>
      <c r="AO90" s="173">
        <f t="shared" si="7"/>
        <v>0</v>
      </c>
      <c r="AP90" s="173">
        <f t="shared" si="7"/>
        <v>0</v>
      </c>
      <c r="AQ90" s="173">
        <f t="shared" si="7"/>
        <v>0</v>
      </c>
      <c r="AR90" s="173">
        <f t="shared" si="7"/>
        <v>0</v>
      </c>
      <c r="AS90" s="173">
        <f t="shared" si="7"/>
        <v>0</v>
      </c>
      <c r="AT90" s="173">
        <f t="shared" si="7"/>
        <v>0</v>
      </c>
      <c r="AU90" s="173">
        <f t="shared" si="7"/>
        <v>0</v>
      </c>
      <c r="AV90" s="173">
        <f t="shared" si="7"/>
        <v>0</v>
      </c>
      <c r="AW90" s="173">
        <f t="shared" si="7"/>
        <v>0</v>
      </c>
      <c r="AX90" s="173">
        <f t="shared" si="7"/>
        <v>0</v>
      </c>
      <c r="AY90" s="173">
        <f t="shared" si="7"/>
        <v>0</v>
      </c>
      <c r="AZ90" s="173">
        <f t="shared" si="7"/>
        <v>0</v>
      </c>
      <c r="BA90" s="173">
        <f t="shared" si="7"/>
        <v>0</v>
      </c>
      <c r="BB90" s="173">
        <f t="shared" si="7"/>
        <v>0</v>
      </c>
      <c r="BC90" s="173">
        <f t="shared" si="6"/>
        <v>0</v>
      </c>
      <c r="BD90" s="173">
        <f t="shared" si="6"/>
        <v>0</v>
      </c>
      <c r="BE90" s="173">
        <f t="shared" si="6"/>
        <v>0</v>
      </c>
      <c r="BF90" s="173">
        <f t="shared" si="6"/>
        <v>0</v>
      </c>
      <c r="BG90" s="173">
        <f t="shared" si="6"/>
        <v>0</v>
      </c>
      <c r="BH90" s="173">
        <f t="shared" si="6"/>
        <v>0</v>
      </c>
      <c r="BI90" s="170">
        <v>0</v>
      </c>
      <c r="BJ90" s="165">
        <v>0</v>
      </c>
      <c r="BK90" s="171">
        <f t="shared" si="3"/>
        <v>0</v>
      </c>
      <c r="BL90" s="169">
        <v>0</v>
      </c>
      <c r="BM90" s="169">
        <v>0</v>
      </c>
      <c r="BN90" s="169">
        <v>0</v>
      </c>
      <c r="BO90" s="172">
        <v>0</v>
      </c>
      <c r="BP90" s="169">
        <v>0</v>
      </c>
      <c r="BQ90" s="172">
        <v>0</v>
      </c>
      <c r="BR90" s="169">
        <v>0</v>
      </c>
      <c r="BS90" s="172">
        <v>0</v>
      </c>
      <c r="BT90" s="169">
        <v>0</v>
      </c>
      <c r="BU90" s="172">
        <v>0</v>
      </c>
      <c r="BV90" s="169">
        <v>0</v>
      </c>
      <c r="BW90" s="169">
        <v>0</v>
      </c>
      <c r="BX90" s="169">
        <v>0</v>
      </c>
      <c r="BY90" s="165">
        <v>0</v>
      </c>
      <c r="BZ90" s="169">
        <v>0</v>
      </c>
      <c r="CA90" s="169">
        <v>0</v>
      </c>
      <c r="CB90" s="169">
        <v>0</v>
      </c>
      <c r="CC90" s="169">
        <v>2001</v>
      </c>
      <c r="CD90" s="169">
        <v>4132.5</v>
      </c>
      <c r="CE90" s="169">
        <v>16479</v>
      </c>
      <c r="CF90" s="169"/>
      <c r="CG90" s="34"/>
      <c r="CH90" s="31"/>
    </row>
    <row r="91" spans="1:86" x14ac:dyDescent="0.25">
      <c r="A91" s="34"/>
      <c r="B91" s="34"/>
      <c r="C91" s="34"/>
      <c r="D91" s="34"/>
      <c r="E91" s="34"/>
      <c r="F91" s="173" t="e">
        <f>#REF!+F66</f>
        <v>#REF!</v>
      </c>
      <c r="G91" s="173" t="e">
        <f t="shared" si="5"/>
        <v>#REF!</v>
      </c>
      <c r="H91" s="173" t="e">
        <f t="shared" si="5"/>
        <v>#REF!</v>
      </c>
      <c r="I91" s="173" t="e">
        <f t="shared" si="5"/>
        <v>#REF!</v>
      </c>
      <c r="J91" s="173" t="e">
        <f t="shared" si="5"/>
        <v>#REF!</v>
      </c>
      <c r="K91" s="173" t="e">
        <f t="shared" si="5"/>
        <v>#REF!</v>
      </c>
      <c r="L91" s="173" t="e">
        <f t="shared" si="5"/>
        <v>#REF!</v>
      </c>
      <c r="M91" s="173" t="e">
        <f t="shared" si="5"/>
        <v>#REF!</v>
      </c>
      <c r="N91" s="173" t="e">
        <f t="shared" si="5"/>
        <v>#REF!</v>
      </c>
      <c r="O91" s="173" t="e">
        <f t="shared" si="5"/>
        <v>#REF!</v>
      </c>
      <c r="P91" s="173" t="e">
        <f t="shared" si="5"/>
        <v>#REF!</v>
      </c>
      <c r="Q91" s="173" t="e">
        <f t="shared" si="5"/>
        <v>#REF!</v>
      </c>
      <c r="R91" s="173" t="e">
        <f t="shared" si="5"/>
        <v>#REF!</v>
      </c>
      <c r="S91" s="173" t="e">
        <f t="shared" si="5"/>
        <v>#REF!</v>
      </c>
      <c r="T91" s="173" t="e">
        <f t="shared" si="5"/>
        <v>#REF!</v>
      </c>
      <c r="U91" s="173" t="e">
        <f t="shared" si="5"/>
        <v>#REF!</v>
      </c>
      <c r="V91" s="173" t="e">
        <f t="shared" si="5"/>
        <v>#REF!</v>
      </c>
      <c r="W91" s="173" t="e">
        <f t="shared" si="5"/>
        <v>#REF!</v>
      </c>
      <c r="X91" s="173" t="e">
        <f t="shared" si="5"/>
        <v>#REF!</v>
      </c>
      <c r="Y91" s="173" t="e">
        <f t="shared" si="5"/>
        <v>#REF!</v>
      </c>
      <c r="Z91" s="173" t="e">
        <f t="shared" si="5"/>
        <v>#REF!</v>
      </c>
      <c r="AA91" s="173" t="e">
        <f t="shared" si="5"/>
        <v>#REF!</v>
      </c>
      <c r="AB91" s="173" t="e">
        <f t="shared" si="5"/>
        <v>#REF!</v>
      </c>
      <c r="AC91" s="173" t="e">
        <f t="shared" si="5"/>
        <v>#REF!</v>
      </c>
      <c r="AD91" s="173" t="e">
        <f t="shared" si="5"/>
        <v>#REF!</v>
      </c>
      <c r="AE91" s="173" t="e">
        <f t="shared" si="5"/>
        <v>#REF!</v>
      </c>
      <c r="AF91" s="173" t="e">
        <f t="shared" si="5"/>
        <v>#REF!</v>
      </c>
      <c r="AG91" s="173" t="e">
        <f t="shared" si="5"/>
        <v>#REF!</v>
      </c>
      <c r="AH91" s="173" t="e">
        <f t="shared" si="5"/>
        <v>#REF!</v>
      </c>
      <c r="AI91" s="173" t="e">
        <f t="shared" si="5"/>
        <v>#REF!</v>
      </c>
      <c r="AJ91" s="173" t="e">
        <f t="shared" si="5"/>
        <v>#REF!</v>
      </c>
      <c r="AK91" s="173" t="e">
        <f t="shared" si="5"/>
        <v>#REF!</v>
      </c>
      <c r="AL91" s="169">
        <f t="shared" si="2"/>
        <v>0</v>
      </c>
      <c r="AM91" s="173">
        <f t="shared" si="7"/>
        <v>0</v>
      </c>
      <c r="AN91" s="173">
        <f t="shared" si="7"/>
        <v>0</v>
      </c>
      <c r="AO91" s="173">
        <f t="shared" si="7"/>
        <v>0</v>
      </c>
      <c r="AP91" s="173">
        <f t="shared" si="7"/>
        <v>0</v>
      </c>
      <c r="AQ91" s="173">
        <f t="shared" si="7"/>
        <v>0</v>
      </c>
      <c r="AR91" s="173">
        <f t="shared" si="7"/>
        <v>0</v>
      </c>
      <c r="AS91" s="173">
        <f t="shared" si="7"/>
        <v>0</v>
      </c>
      <c r="AT91" s="173">
        <f t="shared" si="7"/>
        <v>0</v>
      </c>
      <c r="AU91" s="173">
        <f t="shared" si="7"/>
        <v>0</v>
      </c>
      <c r="AV91" s="173">
        <f t="shared" si="7"/>
        <v>0</v>
      </c>
      <c r="AW91" s="173">
        <f t="shared" si="7"/>
        <v>0</v>
      </c>
      <c r="AX91" s="173">
        <f t="shared" si="7"/>
        <v>0</v>
      </c>
      <c r="AY91" s="173">
        <f t="shared" si="7"/>
        <v>0</v>
      </c>
      <c r="AZ91" s="173">
        <f t="shared" si="7"/>
        <v>0</v>
      </c>
      <c r="BA91" s="173">
        <f t="shared" si="7"/>
        <v>0</v>
      </c>
      <c r="BB91" s="173">
        <f t="shared" si="7"/>
        <v>0</v>
      </c>
      <c r="BC91" s="173">
        <f t="shared" si="6"/>
        <v>0</v>
      </c>
      <c r="BD91" s="173">
        <f t="shared" si="6"/>
        <v>0</v>
      </c>
      <c r="BE91" s="173">
        <f t="shared" si="6"/>
        <v>0</v>
      </c>
      <c r="BF91" s="173">
        <f t="shared" si="6"/>
        <v>0</v>
      </c>
      <c r="BG91" s="173">
        <f t="shared" si="6"/>
        <v>0</v>
      </c>
      <c r="BH91" s="173">
        <f t="shared" si="6"/>
        <v>0</v>
      </c>
      <c r="BI91" s="170">
        <v>0</v>
      </c>
      <c r="BJ91" s="165">
        <v>0</v>
      </c>
      <c r="BK91" s="171">
        <f t="shared" si="3"/>
        <v>0</v>
      </c>
      <c r="BL91" s="169">
        <v>0</v>
      </c>
      <c r="BM91" s="169">
        <v>0</v>
      </c>
      <c r="BN91" s="169">
        <v>0</v>
      </c>
      <c r="BO91" s="172">
        <v>0</v>
      </c>
      <c r="BP91" s="169">
        <v>0</v>
      </c>
      <c r="BQ91" s="172">
        <v>0</v>
      </c>
      <c r="BR91" s="169">
        <v>0</v>
      </c>
      <c r="BS91" s="172">
        <v>0</v>
      </c>
      <c r="BT91" s="169">
        <v>0</v>
      </c>
      <c r="BU91" s="172">
        <v>0</v>
      </c>
      <c r="BV91" s="169">
        <v>0</v>
      </c>
      <c r="BW91" s="169">
        <v>0</v>
      </c>
      <c r="BX91" s="169">
        <v>0</v>
      </c>
      <c r="BY91" s="165">
        <v>0</v>
      </c>
      <c r="BZ91" s="169"/>
      <c r="CA91" s="169">
        <v>0</v>
      </c>
      <c r="CB91" s="169">
        <v>0</v>
      </c>
      <c r="CC91" s="169">
        <v>1696</v>
      </c>
      <c r="CD91" s="169">
        <v>1696</v>
      </c>
      <c r="CE91" s="169">
        <v>9224</v>
      </c>
      <c r="CF91" s="169"/>
      <c r="CG91" s="34"/>
    </row>
    <row r="92" spans="1:86" x14ac:dyDescent="0.25">
      <c r="A92" s="34"/>
      <c r="B92" s="34"/>
      <c r="C92" s="34"/>
      <c r="D92" s="34"/>
      <c r="E92" s="34"/>
      <c r="F92" s="173" t="e">
        <f>#REF!+F67</f>
        <v>#REF!</v>
      </c>
      <c r="G92" s="173" t="e">
        <f t="shared" si="5"/>
        <v>#REF!</v>
      </c>
      <c r="H92" s="173" t="e">
        <f t="shared" si="5"/>
        <v>#REF!</v>
      </c>
      <c r="I92" s="173" t="e">
        <f t="shared" si="5"/>
        <v>#REF!</v>
      </c>
      <c r="J92" s="173" t="e">
        <f t="shared" si="5"/>
        <v>#REF!</v>
      </c>
      <c r="K92" s="173" t="e">
        <f t="shared" si="5"/>
        <v>#REF!</v>
      </c>
      <c r="L92" s="173" t="e">
        <f t="shared" si="5"/>
        <v>#REF!</v>
      </c>
      <c r="M92" s="173" t="e">
        <f t="shared" si="5"/>
        <v>#REF!</v>
      </c>
      <c r="N92" s="173" t="e">
        <f t="shared" ref="N92:AK92" si="8">M92+N67</f>
        <v>#REF!</v>
      </c>
      <c r="O92" s="173" t="e">
        <f t="shared" si="8"/>
        <v>#REF!</v>
      </c>
      <c r="P92" s="173" t="e">
        <f t="shared" si="8"/>
        <v>#REF!</v>
      </c>
      <c r="Q92" s="173" t="e">
        <f t="shared" si="8"/>
        <v>#REF!</v>
      </c>
      <c r="R92" s="173" t="e">
        <f t="shared" si="8"/>
        <v>#REF!</v>
      </c>
      <c r="S92" s="173" t="e">
        <f t="shared" si="8"/>
        <v>#REF!</v>
      </c>
      <c r="T92" s="173" t="e">
        <f t="shared" si="8"/>
        <v>#REF!</v>
      </c>
      <c r="U92" s="173" t="e">
        <f t="shared" si="8"/>
        <v>#REF!</v>
      </c>
      <c r="V92" s="173" t="e">
        <f t="shared" si="8"/>
        <v>#REF!</v>
      </c>
      <c r="W92" s="173" t="e">
        <f t="shared" si="8"/>
        <v>#REF!</v>
      </c>
      <c r="X92" s="173" t="e">
        <f t="shared" si="8"/>
        <v>#REF!</v>
      </c>
      <c r="Y92" s="173" t="e">
        <f t="shared" si="8"/>
        <v>#REF!</v>
      </c>
      <c r="Z92" s="173" t="e">
        <f t="shared" si="8"/>
        <v>#REF!</v>
      </c>
      <c r="AA92" s="173" t="e">
        <f t="shared" si="8"/>
        <v>#REF!</v>
      </c>
      <c r="AB92" s="173" t="e">
        <f t="shared" si="8"/>
        <v>#REF!</v>
      </c>
      <c r="AC92" s="173" t="e">
        <f t="shared" si="8"/>
        <v>#REF!</v>
      </c>
      <c r="AD92" s="173" t="e">
        <f t="shared" si="8"/>
        <v>#REF!</v>
      </c>
      <c r="AE92" s="173" t="e">
        <f t="shared" si="8"/>
        <v>#REF!</v>
      </c>
      <c r="AF92" s="173" t="e">
        <f t="shared" si="8"/>
        <v>#REF!</v>
      </c>
      <c r="AG92" s="173" t="e">
        <f t="shared" si="8"/>
        <v>#REF!</v>
      </c>
      <c r="AH92" s="173" t="e">
        <f t="shared" si="8"/>
        <v>#REF!</v>
      </c>
      <c r="AI92" s="173" t="e">
        <f t="shared" si="8"/>
        <v>#REF!</v>
      </c>
      <c r="AJ92" s="173" t="e">
        <f t="shared" si="8"/>
        <v>#REF!</v>
      </c>
      <c r="AK92" s="173" t="e">
        <f t="shared" si="8"/>
        <v>#REF!</v>
      </c>
      <c r="AL92" s="169">
        <f t="shared" si="2"/>
        <v>0</v>
      </c>
      <c r="AM92" s="173">
        <f t="shared" si="7"/>
        <v>0</v>
      </c>
      <c r="AN92" s="173">
        <f t="shared" si="7"/>
        <v>0</v>
      </c>
      <c r="AO92" s="173">
        <f t="shared" si="7"/>
        <v>0</v>
      </c>
      <c r="AP92" s="173">
        <f t="shared" si="7"/>
        <v>0</v>
      </c>
      <c r="AQ92" s="173">
        <f t="shared" si="7"/>
        <v>0</v>
      </c>
      <c r="AR92" s="173">
        <f t="shared" si="7"/>
        <v>0</v>
      </c>
      <c r="AS92" s="173">
        <f t="shared" si="7"/>
        <v>0</v>
      </c>
      <c r="AT92" s="173">
        <f t="shared" si="7"/>
        <v>0</v>
      </c>
      <c r="AU92" s="173">
        <f t="shared" si="7"/>
        <v>0</v>
      </c>
      <c r="AV92" s="173">
        <f t="shared" si="7"/>
        <v>0</v>
      </c>
      <c r="AW92" s="173">
        <f t="shared" si="7"/>
        <v>0</v>
      </c>
      <c r="AX92" s="173">
        <f t="shared" si="7"/>
        <v>0</v>
      </c>
      <c r="AY92" s="173">
        <f t="shared" si="7"/>
        <v>0</v>
      </c>
      <c r="AZ92" s="173">
        <f t="shared" si="7"/>
        <v>0</v>
      </c>
      <c r="BA92" s="173">
        <f t="shared" si="7"/>
        <v>0</v>
      </c>
      <c r="BB92" s="173">
        <f t="shared" si="7"/>
        <v>0</v>
      </c>
      <c r="BC92" s="173">
        <f t="shared" si="6"/>
        <v>0</v>
      </c>
      <c r="BD92" s="173">
        <f t="shared" si="6"/>
        <v>0</v>
      </c>
      <c r="BE92" s="173">
        <f t="shared" si="6"/>
        <v>0</v>
      </c>
      <c r="BF92" s="173">
        <f t="shared" si="6"/>
        <v>0</v>
      </c>
      <c r="BG92" s="173">
        <f t="shared" si="6"/>
        <v>0</v>
      </c>
      <c r="BH92" s="173">
        <f t="shared" si="6"/>
        <v>0</v>
      </c>
      <c r="BI92" s="170">
        <v>0</v>
      </c>
      <c r="BJ92" s="165">
        <v>0</v>
      </c>
      <c r="BK92" s="171">
        <f t="shared" si="3"/>
        <v>0</v>
      </c>
      <c r="BL92" s="169">
        <v>0</v>
      </c>
      <c r="BM92" s="169">
        <v>0</v>
      </c>
      <c r="BN92" s="169">
        <v>0</v>
      </c>
      <c r="BO92" s="172">
        <v>0</v>
      </c>
      <c r="BP92" s="169">
        <v>0</v>
      </c>
      <c r="BQ92" s="172">
        <v>0</v>
      </c>
      <c r="BR92" s="169">
        <v>0</v>
      </c>
      <c r="BS92" s="172">
        <v>0</v>
      </c>
      <c r="BT92" s="169">
        <v>0</v>
      </c>
      <c r="BU92" s="172">
        <v>0</v>
      </c>
      <c r="BV92" s="169">
        <v>0</v>
      </c>
      <c r="BW92" s="169">
        <v>0</v>
      </c>
      <c r="BX92" s="169">
        <v>0</v>
      </c>
      <c r="BY92" s="169">
        <v>0</v>
      </c>
      <c r="BZ92" s="169">
        <v>0</v>
      </c>
      <c r="CA92" s="169"/>
      <c r="CB92" s="169"/>
      <c r="CC92" s="169"/>
      <c r="CD92" s="169">
        <v>2.25</v>
      </c>
      <c r="CE92" s="169">
        <v>361.85</v>
      </c>
      <c r="CF92" s="169"/>
      <c r="CG92" s="34"/>
    </row>
    <row r="93" spans="1:86" x14ac:dyDescent="0.25">
      <c r="A93" s="34"/>
      <c r="B93" s="34"/>
      <c r="C93" s="34"/>
      <c r="D93" s="34"/>
      <c r="E93" s="34"/>
      <c r="F93" s="173" t="e">
        <f>#REF!+F68</f>
        <v>#REF!</v>
      </c>
      <c r="G93" s="173" t="e">
        <f t="shared" ref="G93:AK95" si="9">F93+G68</f>
        <v>#REF!</v>
      </c>
      <c r="H93" s="173" t="e">
        <f t="shared" si="9"/>
        <v>#REF!</v>
      </c>
      <c r="I93" s="173" t="e">
        <f t="shared" si="9"/>
        <v>#REF!</v>
      </c>
      <c r="J93" s="173" t="e">
        <f t="shared" si="9"/>
        <v>#REF!</v>
      </c>
      <c r="K93" s="173" t="e">
        <f t="shared" si="9"/>
        <v>#REF!</v>
      </c>
      <c r="L93" s="173" t="e">
        <f t="shared" si="9"/>
        <v>#REF!</v>
      </c>
      <c r="M93" s="173" t="e">
        <f t="shared" si="9"/>
        <v>#REF!</v>
      </c>
      <c r="N93" s="173" t="e">
        <f t="shared" si="9"/>
        <v>#REF!</v>
      </c>
      <c r="O93" s="173" t="e">
        <f t="shared" si="9"/>
        <v>#REF!</v>
      </c>
      <c r="P93" s="173" t="e">
        <f t="shared" si="9"/>
        <v>#REF!</v>
      </c>
      <c r="Q93" s="173" t="e">
        <f t="shared" si="9"/>
        <v>#REF!</v>
      </c>
      <c r="R93" s="173" t="e">
        <f t="shared" si="9"/>
        <v>#REF!</v>
      </c>
      <c r="S93" s="173" t="e">
        <f t="shared" si="9"/>
        <v>#REF!</v>
      </c>
      <c r="T93" s="173" t="e">
        <f t="shared" si="9"/>
        <v>#REF!</v>
      </c>
      <c r="U93" s="173" t="e">
        <f t="shared" si="9"/>
        <v>#REF!</v>
      </c>
      <c r="V93" s="173" t="e">
        <f t="shared" si="9"/>
        <v>#REF!</v>
      </c>
      <c r="W93" s="173" t="e">
        <f t="shared" si="9"/>
        <v>#REF!</v>
      </c>
      <c r="X93" s="173" t="e">
        <f t="shared" si="9"/>
        <v>#REF!</v>
      </c>
      <c r="Y93" s="173" t="e">
        <f t="shared" si="9"/>
        <v>#REF!</v>
      </c>
      <c r="Z93" s="173" t="e">
        <f t="shared" si="9"/>
        <v>#REF!</v>
      </c>
      <c r="AA93" s="173" t="e">
        <f t="shared" si="9"/>
        <v>#REF!</v>
      </c>
      <c r="AB93" s="173" t="e">
        <f t="shared" si="9"/>
        <v>#REF!</v>
      </c>
      <c r="AC93" s="173" t="e">
        <f t="shared" si="9"/>
        <v>#REF!</v>
      </c>
      <c r="AD93" s="173" t="e">
        <f t="shared" si="9"/>
        <v>#REF!</v>
      </c>
      <c r="AE93" s="173" t="e">
        <f t="shared" si="9"/>
        <v>#REF!</v>
      </c>
      <c r="AF93" s="173" t="e">
        <f t="shared" si="9"/>
        <v>#REF!</v>
      </c>
      <c r="AG93" s="173" t="e">
        <f t="shared" si="9"/>
        <v>#REF!</v>
      </c>
      <c r="AH93" s="173" t="e">
        <f t="shared" si="9"/>
        <v>#REF!</v>
      </c>
      <c r="AI93" s="173" t="e">
        <f t="shared" si="9"/>
        <v>#REF!</v>
      </c>
      <c r="AJ93" s="173" t="e">
        <f t="shared" si="9"/>
        <v>#REF!</v>
      </c>
      <c r="AK93" s="173" t="e">
        <f t="shared" si="9"/>
        <v>#REF!</v>
      </c>
      <c r="AL93" s="169">
        <f t="shared" si="2"/>
        <v>2008860.2129688954</v>
      </c>
      <c r="AM93" s="173">
        <f t="shared" si="7"/>
        <v>2008860.2129688954</v>
      </c>
      <c r="AN93" s="173">
        <f t="shared" si="7"/>
        <v>2030871.2129688954</v>
      </c>
      <c r="AO93" s="173">
        <f t="shared" si="7"/>
        <v>2053501.2129688954</v>
      </c>
      <c r="AP93" s="173">
        <f t="shared" si="7"/>
        <v>2057501.2129688954</v>
      </c>
      <c r="AQ93" s="173">
        <f t="shared" si="7"/>
        <v>2061432.2129688954</v>
      </c>
      <c r="AR93" s="173">
        <f t="shared" si="7"/>
        <v>2064415.2129688954</v>
      </c>
      <c r="AS93" s="173">
        <f t="shared" si="7"/>
        <v>2067105.2129688954</v>
      </c>
      <c r="AT93" s="173">
        <f t="shared" si="7"/>
        <v>2067105.2129688954</v>
      </c>
      <c r="AU93" s="173">
        <f t="shared" si="7"/>
        <v>2086897.2129688954</v>
      </c>
      <c r="AV93" s="173">
        <f t="shared" si="7"/>
        <v>2090314.2129688954</v>
      </c>
      <c r="AW93" s="173">
        <f t="shared" si="7"/>
        <v>2108317.2129688952</v>
      </c>
      <c r="AX93" s="173">
        <f t="shared" si="7"/>
        <v>2129633.2129688952</v>
      </c>
      <c r="AY93" s="173">
        <f t="shared" si="7"/>
        <v>2152456.2129688952</v>
      </c>
      <c r="AZ93" s="173">
        <f t="shared" si="7"/>
        <v>2177132.2129688952</v>
      </c>
      <c r="BA93" s="173">
        <f t="shared" si="7"/>
        <v>2204166.2129688952</v>
      </c>
      <c r="BB93" s="173">
        <f t="shared" si="7"/>
        <v>2232874.2129688952</v>
      </c>
      <c r="BC93" s="173">
        <f t="shared" si="6"/>
        <v>2234783.2129688952</v>
      </c>
      <c r="BD93" s="173">
        <f t="shared" si="6"/>
        <v>2260441.2129688952</v>
      </c>
      <c r="BE93" s="173">
        <f t="shared" si="6"/>
        <v>2292105.2129688952</v>
      </c>
      <c r="BF93" s="173">
        <f t="shared" si="6"/>
        <v>2325086.2129688952</v>
      </c>
      <c r="BG93" s="173">
        <f t="shared" si="6"/>
        <v>2359872.2129688952</v>
      </c>
      <c r="BH93" s="173">
        <f t="shared" si="6"/>
        <v>2389722.2129688952</v>
      </c>
      <c r="BI93" s="170">
        <v>2569933.2129688952</v>
      </c>
      <c r="BJ93" s="165">
        <v>122799</v>
      </c>
      <c r="BK93" s="171">
        <f t="shared" si="3"/>
        <v>2692732.2129688952</v>
      </c>
      <c r="BL93" s="169">
        <v>2939334.975968895</v>
      </c>
      <c r="BM93" s="169">
        <v>3090017.975968895</v>
      </c>
      <c r="BN93" s="169">
        <v>3269940.975968895</v>
      </c>
      <c r="BO93" s="172">
        <v>3818979.5359688955</v>
      </c>
      <c r="BP93" s="169">
        <v>3999399.5359688955</v>
      </c>
      <c r="BQ93" s="172">
        <v>4187526.535968896</v>
      </c>
      <c r="BR93" s="169">
        <v>4343818.535968896</v>
      </c>
      <c r="BS93" s="172">
        <v>4545349.535968896</v>
      </c>
      <c r="BT93" s="169">
        <v>4528634.733</v>
      </c>
      <c r="BU93" s="172">
        <v>4699201.3729999997</v>
      </c>
      <c r="BV93" s="169">
        <v>4876461.6730000004</v>
      </c>
      <c r="BW93" s="169">
        <v>4962326.6730000004</v>
      </c>
      <c r="BX93" s="169">
        <v>5035951.6730000004</v>
      </c>
      <c r="BY93" s="165">
        <v>5066582.78</v>
      </c>
      <c r="BZ93" s="169">
        <v>5103989.1800000006</v>
      </c>
      <c r="CA93" s="169">
        <v>5193144.1800000006</v>
      </c>
      <c r="CB93" s="169">
        <v>5318180.1800000006</v>
      </c>
      <c r="CC93" s="169">
        <v>5440200.5200000005</v>
      </c>
      <c r="CD93" s="169">
        <v>5545187.0999999996</v>
      </c>
      <c r="CE93" s="169">
        <v>5851834.1000000006</v>
      </c>
      <c r="CF93" s="169"/>
      <c r="CG93" s="34"/>
    </row>
    <row r="94" spans="1:86" x14ac:dyDescent="0.25">
      <c r="A94" s="34"/>
      <c r="B94" s="34"/>
      <c r="C94" s="34"/>
      <c r="D94" s="34"/>
      <c r="E94" s="34"/>
      <c r="F94" s="173" t="e">
        <f>#REF!+F69</f>
        <v>#REF!</v>
      </c>
      <c r="G94" s="173" t="e">
        <f t="shared" si="9"/>
        <v>#REF!</v>
      </c>
      <c r="H94" s="173" t="e">
        <f t="shared" si="9"/>
        <v>#REF!</v>
      </c>
      <c r="I94" s="173" t="e">
        <f t="shared" si="9"/>
        <v>#REF!</v>
      </c>
      <c r="J94" s="173" t="e">
        <f t="shared" si="9"/>
        <v>#REF!</v>
      </c>
      <c r="K94" s="173" t="e">
        <f t="shared" si="9"/>
        <v>#REF!</v>
      </c>
      <c r="L94" s="173" t="e">
        <f t="shared" si="9"/>
        <v>#REF!</v>
      </c>
      <c r="M94" s="173" t="e">
        <f t="shared" si="9"/>
        <v>#REF!</v>
      </c>
      <c r="N94" s="173" t="e">
        <f t="shared" si="9"/>
        <v>#REF!</v>
      </c>
      <c r="O94" s="173" t="e">
        <f t="shared" si="9"/>
        <v>#REF!</v>
      </c>
      <c r="P94" s="173" t="e">
        <f t="shared" si="9"/>
        <v>#REF!</v>
      </c>
      <c r="Q94" s="173" t="e">
        <f t="shared" si="9"/>
        <v>#REF!</v>
      </c>
      <c r="R94" s="173" t="e">
        <f t="shared" si="9"/>
        <v>#REF!</v>
      </c>
      <c r="S94" s="173" t="e">
        <f t="shared" si="9"/>
        <v>#REF!</v>
      </c>
      <c r="T94" s="173" t="e">
        <f t="shared" si="9"/>
        <v>#REF!</v>
      </c>
      <c r="U94" s="173" t="e">
        <f t="shared" si="9"/>
        <v>#REF!</v>
      </c>
      <c r="V94" s="173" t="e">
        <f t="shared" si="9"/>
        <v>#REF!</v>
      </c>
      <c r="W94" s="173" t="e">
        <f t="shared" si="9"/>
        <v>#REF!</v>
      </c>
      <c r="X94" s="173" t="e">
        <f t="shared" si="9"/>
        <v>#REF!</v>
      </c>
      <c r="Y94" s="173" t="e">
        <f t="shared" si="9"/>
        <v>#REF!</v>
      </c>
      <c r="Z94" s="173" t="e">
        <f t="shared" si="9"/>
        <v>#REF!</v>
      </c>
      <c r="AA94" s="173" t="e">
        <f t="shared" si="9"/>
        <v>#REF!</v>
      </c>
      <c r="AB94" s="173" t="e">
        <f t="shared" si="9"/>
        <v>#REF!</v>
      </c>
      <c r="AC94" s="173" t="e">
        <f t="shared" si="9"/>
        <v>#REF!</v>
      </c>
      <c r="AD94" s="173" t="e">
        <f t="shared" si="9"/>
        <v>#REF!</v>
      </c>
      <c r="AE94" s="173" t="e">
        <f t="shared" si="9"/>
        <v>#REF!</v>
      </c>
      <c r="AF94" s="173" t="e">
        <f t="shared" si="9"/>
        <v>#REF!</v>
      </c>
      <c r="AG94" s="173" t="e">
        <f t="shared" si="9"/>
        <v>#REF!</v>
      </c>
      <c r="AH94" s="173" t="e">
        <f t="shared" si="9"/>
        <v>#REF!</v>
      </c>
      <c r="AI94" s="173" t="e">
        <f t="shared" si="9"/>
        <v>#REF!</v>
      </c>
      <c r="AJ94" s="173" t="e">
        <f t="shared" si="9"/>
        <v>#REF!</v>
      </c>
      <c r="AK94" s="173" t="e">
        <f t="shared" si="9"/>
        <v>#REF!</v>
      </c>
      <c r="AL94" s="169">
        <f t="shared" si="2"/>
        <v>2257090.9130819361</v>
      </c>
      <c r="AM94" s="173">
        <f t="shared" si="7"/>
        <v>2257090.9130819361</v>
      </c>
      <c r="AN94" s="173">
        <f t="shared" si="7"/>
        <v>2321869.9130819361</v>
      </c>
      <c r="AO94" s="173">
        <f t="shared" si="7"/>
        <v>2383869.9130819361</v>
      </c>
      <c r="AP94" s="173">
        <f t="shared" si="7"/>
        <v>2383869.9130819361</v>
      </c>
      <c r="AQ94" s="173">
        <f t="shared" si="7"/>
        <v>2383869.9130819361</v>
      </c>
      <c r="AR94" s="173">
        <f t="shared" si="7"/>
        <v>2383869.9130819361</v>
      </c>
      <c r="AS94" s="173">
        <f t="shared" si="7"/>
        <v>2442943.9130819361</v>
      </c>
      <c r="AT94" s="173">
        <f t="shared" si="7"/>
        <v>2442943.9130819361</v>
      </c>
      <c r="AU94" s="173">
        <f t="shared" si="7"/>
        <v>2568718.9130819361</v>
      </c>
      <c r="AV94" s="173">
        <f t="shared" si="7"/>
        <v>2625639.9130819361</v>
      </c>
      <c r="AW94" s="173">
        <f t="shared" si="7"/>
        <v>2712493.9130819361</v>
      </c>
      <c r="AX94" s="173">
        <f t="shared" si="7"/>
        <v>2807018.9130819361</v>
      </c>
      <c r="AY94" s="173">
        <f t="shared" si="7"/>
        <v>2912251.9130819361</v>
      </c>
      <c r="AZ94" s="173">
        <f t="shared" si="7"/>
        <v>3002251.9130819361</v>
      </c>
      <c r="BA94" s="173">
        <f t="shared" si="7"/>
        <v>3112251.9130819361</v>
      </c>
      <c r="BB94" s="173">
        <f t="shared" si="7"/>
        <v>3219353.9130819361</v>
      </c>
      <c r="BC94" s="173">
        <f t="shared" si="6"/>
        <v>3219353.9130819361</v>
      </c>
      <c r="BD94" s="173">
        <f t="shared" si="6"/>
        <v>3305667.9130819361</v>
      </c>
      <c r="BE94" s="173">
        <f t="shared" si="6"/>
        <v>3409300.9130819361</v>
      </c>
      <c r="BF94" s="173">
        <f t="shared" si="6"/>
        <v>3509842.9130819361</v>
      </c>
      <c r="BG94" s="173">
        <f t="shared" si="6"/>
        <v>3608461.9130819361</v>
      </c>
      <c r="BH94" s="173">
        <f t="shared" si="6"/>
        <v>3717657.9130819361</v>
      </c>
      <c r="BI94" s="170">
        <v>4428877.9130819365</v>
      </c>
      <c r="BJ94" s="165">
        <v>649246</v>
      </c>
      <c r="BK94" s="171">
        <f t="shared" si="3"/>
        <v>5078123.9130819365</v>
      </c>
      <c r="BL94" s="169">
        <v>5529603.6909999996</v>
      </c>
      <c r="BM94" s="169">
        <v>5711216.6909999996</v>
      </c>
      <c r="BN94" s="169">
        <v>5960762.6909999996</v>
      </c>
      <c r="BO94" s="172">
        <v>10614967.1194</v>
      </c>
      <c r="BP94" s="169">
        <v>10934845.1194</v>
      </c>
      <c r="BQ94" s="172">
        <v>11364169.1194</v>
      </c>
      <c r="BR94" s="169">
        <v>11873597.1194</v>
      </c>
      <c r="BS94" s="172">
        <v>12340299.1194</v>
      </c>
      <c r="BT94" s="169">
        <v>9193661.4000000004</v>
      </c>
      <c r="BU94" s="172">
        <v>9488141.4000000004</v>
      </c>
      <c r="BV94" s="169">
        <v>9724549.4000000004</v>
      </c>
      <c r="BW94" s="169">
        <v>9754940.4000000004</v>
      </c>
      <c r="BX94" s="169">
        <v>9978878.4000000004</v>
      </c>
      <c r="BY94" s="165">
        <v>10847758.08</v>
      </c>
      <c r="BZ94" s="169">
        <v>10909965.48</v>
      </c>
      <c r="CA94" s="169">
        <v>11344099.48</v>
      </c>
      <c r="CB94" s="169">
        <v>11803963.48</v>
      </c>
      <c r="CC94" s="169">
        <v>12165961.950000001</v>
      </c>
      <c r="CD94" s="169">
        <v>13799002.800000001</v>
      </c>
      <c r="CE94" s="169">
        <v>14226988.800000001</v>
      </c>
      <c r="CF94" s="169"/>
      <c r="CG94" s="34"/>
    </row>
    <row r="95" spans="1:86" x14ac:dyDescent="0.25">
      <c r="A95" s="34"/>
      <c r="B95" s="34"/>
      <c r="C95" s="34"/>
      <c r="D95" s="34"/>
      <c r="E95" s="34"/>
      <c r="F95" s="173" t="e">
        <f>#REF!+F70</f>
        <v>#REF!</v>
      </c>
      <c r="G95" s="173" t="e">
        <f t="shared" si="9"/>
        <v>#REF!</v>
      </c>
      <c r="H95" s="173" t="e">
        <f t="shared" si="9"/>
        <v>#REF!</v>
      </c>
      <c r="I95" s="173" t="e">
        <f t="shared" si="9"/>
        <v>#REF!</v>
      </c>
      <c r="J95" s="173" t="e">
        <f t="shared" si="9"/>
        <v>#REF!</v>
      </c>
      <c r="K95" s="173" t="e">
        <f t="shared" si="9"/>
        <v>#REF!</v>
      </c>
      <c r="L95" s="173" t="e">
        <f t="shared" si="9"/>
        <v>#REF!</v>
      </c>
      <c r="M95" s="173" t="e">
        <f t="shared" si="9"/>
        <v>#REF!</v>
      </c>
      <c r="N95" s="173" t="e">
        <f t="shared" si="9"/>
        <v>#REF!</v>
      </c>
      <c r="O95" s="173" t="e">
        <f t="shared" si="9"/>
        <v>#REF!</v>
      </c>
      <c r="P95" s="173" t="e">
        <f t="shared" si="9"/>
        <v>#REF!</v>
      </c>
      <c r="Q95" s="173" t="e">
        <f t="shared" si="9"/>
        <v>#REF!</v>
      </c>
      <c r="R95" s="173" t="e">
        <f t="shared" si="9"/>
        <v>#REF!</v>
      </c>
      <c r="S95" s="173" t="e">
        <f t="shared" si="9"/>
        <v>#REF!</v>
      </c>
      <c r="T95" s="173" t="e">
        <f t="shared" si="9"/>
        <v>#REF!</v>
      </c>
      <c r="U95" s="173" t="e">
        <f t="shared" si="9"/>
        <v>#REF!</v>
      </c>
      <c r="V95" s="173" t="e">
        <f t="shared" si="9"/>
        <v>#REF!</v>
      </c>
      <c r="W95" s="173" t="e">
        <f t="shared" si="9"/>
        <v>#REF!</v>
      </c>
      <c r="X95" s="173" t="e">
        <f t="shared" si="9"/>
        <v>#REF!</v>
      </c>
      <c r="Y95" s="173" t="e">
        <f t="shared" si="9"/>
        <v>#REF!</v>
      </c>
      <c r="Z95" s="173" t="e">
        <f t="shared" si="9"/>
        <v>#REF!</v>
      </c>
      <c r="AA95" s="173" t="e">
        <f t="shared" si="9"/>
        <v>#REF!</v>
      </c>
      <c r="AB95" s="173" t="e">
        <f t="shared" si="9"/>
        <v>#REF!</v>
      </c>
      <c r="AC95" s="173" t="e">
        <f t="shared" si="9"/>
        <v>#REF!</v>
      </c>
      <c r="AD95" s="173" t="e">
        <f t="shared" si="9"/>
        <v>#REF!</v>
      </c>
      <c r="AE95" s="173" t="e">
        <f t="shared" si="9"/>
        <v>#REF!</v>
      </c>
      <c r="AF95" s="173" t="e">
        <f t="shared" si="9"/>
        <v>#REF!</v>
      </c>
      <c r="AG95" s="173" t="e">
        <f t="shared" si="9"/>
        <v>#REF!</v>
      </c>
      <c r="AH95" s="173" t="e">
        <f t="shared" si="9"/>
        <v>#REF!</v>
      </c>
      <c r="AI95" s="173" t="e">
        <f t="shared" si="9"/>
        <v>#REF!</v>
      </c>
      <c r="AJ95" s="173" t="e">
        <f t="shared" si="9"/>
        <v>#REF!</v>
      </c>
      <c r="AK95" s="173" t="e">
        <f t="shared" si="9"/>
        <v>#REF!</v>
      </c>
      <c r="AL95" s="169">
        <f t="shared" si="2"/>
        <v>1372934.92</v>
      </c>
      <c r="AM95" s="173">
        <f t="shared" si="7"/>
        <v>1372934.92</v>
      </c>
      <c r="AN95" s="173">
        <f t="shared" si="7"/>
        <v>1372934.92</v>
      </c>
      <c r="AO95" s="173">
        <f t="shared" si="7"/>
        <v>1372934.92</v>
      </c>
      <c r="AP95" s="173">
        <f t="shared" si="7"/>
        <v>1372934.92</v>
      </c>
      <c r="AQ95" s="173">
        <f t="shared" si="7"/>
        <v>1372934.92</v>
      </c>
      <c r="AR95" s="173">
        <f t="shared" si="7"/>
        <v>1372934.92</v>
      </c>
      <c r="AS95" s="173">
        <f t="shared" si="7"/>
        <v>1372934.92</v>
      </c>
      <c r="AT95" s="173">
        <f t="shared" si="7"/>
        <v>1372934.92</v>
      </c>
      <c r="AU95" s="173">
        <f t="shared" si="7"/>
        <v>1372934.92</v>
      </c>
      <c r="AV95" s="173">
        <f t="shared" si="7"/>
        <v>1372934.92</v>
      </c>
      <c r="AW95" s="173">
        <f t="shared" si="7"/>
        <v>1372934.92</v>
      </c>
      <c r="AX95" s="173">
        <f t="shared" si="7"/>
        <v>1372934.92</v>
      </c>
      <c r="AY95" s="173">
        <f t="shared" si="7"/>
        <v>1372934.92</v>
      </c>
      <c r="AZ95" s="173">
        <f t="shared" si="7"/>
        <v>1372934.92</v>
      </c>
      <c r="BA95" s="173">
        <f t="shared" si="7"/>
        <v>1372934.92</v>
      </c>
      <c r="BB95" s="173">
        <f t="shared" si="7"/>
        <v>1372934.92</v>
      </c>
      <c r="BC95" s="173">
        <f t="shared" si="6"/>
        <v>1372934.92</v>
      </c>
      <c r="BD95" s="173">
        <f t="shared" si="6"/>
        <v>1372934.92</v>
      </c>
      <c r="BE95" s="173">
        <f t="shared" si="6"/>
        <v>1375553.77</v>
      </c>
      <c r="BF95" s="173">
        <f t="shared" si="6"/>
        <v>1385684.46</v>
      </c>
      <c r="BG95" s="173">
        <f t="shared" si="6"/>
        <v>1389869.43</v>
      </c>
      <c r="BH95" s="173">
        <f t="shared" si="6"/>
        <v>1389869.43</v>
      </c>
      <c r="BI95" s="170">
        <v>1395532.54</v>
      </c>
      <c r="BJ95" s="165">
        <v>18063.93</v>
      </c>
      <c r="BK95" s="171">
        <f t="shared" si="3"/>
        <v>1413596.47</v>
      </c>
      <c r="BL95" s="169">
        <v>1728271.3135000002</v>
      </c>
      <c r="BM95" s="169">
        <v>1741923.7635000001</v>
      </c>
      <c r="BN95" s="169">
        <v>1758253.9835000001</v>
      </c>
      <c r="BO95" s="172">
        <v>2050536.7434999999</v>
      </c>
      <c r="BP95" s="169">
        <v>2077942.4935000001</v>
      </c>
      <c r="BQ95" s="172">
        <v>2119935.2035000003</v>
      </c>
      <c r="BR95" s="169">
        <v>2148402.1634999998</v>
      </c>
      <c r="BS95" s="172">
        <v>2172790.5935</v>
      </c>
      <c r="BT95" s="169">
        <v>2897751.69</v>
      </c>
      <c r="BU95" s="172">
        <v>2898897</v>
      </c>
      <c r="BV95" s="169">
        <v>2898897</v>
      </c>
      <c r="BW95" s="169">
        <v>2891278.27</v>
      </c>
      <c r="BX95" s="169">
        <v>2891278.27</v>
      </c>
      <c r="BY95" s="165">
        <v>3516114.76</v>
      </c>
      <c r="BZ95" s="169">
        <v>3516114.76</v>
      </c>
      <c r="CA95" s="169">
        <v>3518155.23</v>
      </c>
      <c r="CB95" s="169">
        <v>3518155.23</v>
      </c>
      <c r="CC95" s="169">
        <v>3522039.63</v>
      </c>
      <c r="CD95" s="169">
        <v>4037717.2600000002</v>
      </c>
      <c r="CE95" s="169">
        <v>4088429.9047599998</v>
      </c>
      <c r="CF95" s="169"/>
      <c r="CG95" s="34"/>
    </row>
    <row r="96" spans="1:86" x14ac:dyDescent="0.25">
      <c r="A96" s="34"/>
      <c r="B96" s="34"/>
      <c r="C96" s="34"/>
      <c r="D96" s="34"/>
      <c r="E96" s="34"/>
      <c r="F96" s="173"/>
      <c r="G96" s="173"/>
      <c r="H96" s="173"/>
      <c r="I96" s="173"/>
      <c r="J96" s="173"/>
      <c r="K96" s="173"/>
      <c r="L96" s="173"/>
      <c r="M96" s="173"/>
      <c r="N96" s="173"/>
      <c r="O96" s="173"/>
      <c r="P96" s="173"/>
      <c r="Q96" s="173"/>
      <c r="R96" s="173"/>
      <c r="S96" s="173"/>
      <c r="T96" s="173"/>
      <c r="U96" s="173"/>
      <c r="V96" s="173"/>
      <c r="W96" s="173"/>
      <c r="X96" s="173"/>
      <c r="Y96" s="173"/>
      <c r="Z96" s="173"/>
      <c r="AA96" s="173"/>
      <c r="AB96" s="173"/>
      <c r="AC96" s="173"/>
      <c r="AD96" s="173"/>
      <c r="AE96" s="173"/>
      <c r="AF96" s="173"/>
      <c r="AG96" s="173"/>
      <c r="AH96" s="173"/>
      <c r="AI96" s="173"/>
      <c r="AJ96" s="173"/>
      <c r="AK96" s="173"/>
      <c r="AL96" s="169">
        <f t="shared" si="2"/>
        <v>7838.64</v>
      </c>
      <c r="AM96" s="173">
        <f>AL96+AM71</f>
        <v>7838.64</v>
      </c>
      <c r="AN96" s="173">
        <f t="shared" si="7"/>
        <v>7838.64</v>
      </c>
      <c r="AO96" s="173">
        <f t="shared" si="7"/>
        <v>7838.64</v>
      </c>
      <c r="AP96" s="173">
        <f t="shared" si="7"/>
        <v>7838.64</v>
      </c>
      <c r="AQ96" s="173">
        <f t="shared" si="7"/>
        <v>7838.64</v>
      </c>
      <c r="AR96" s="173">
        <f t="shared" si="7"/>
        <v>7838.64</v>
      </c>
      <c r="AS96" s="173">
        <f t="shared" si="7"/>
        <v>7838.64</v>
      </c>
      <c r="AT96" s="173">
        <f t="shared" si="7"/>
        <v>7838.64</v>
      </c>
      <c r="AU96" s="173">
        <f t="shared" si="7"/>
        <v>7838.64</v>
      </c>
      <c r="AV96" s="173">
        <f t="shared" si="7"/>
        <v>7838.64</v>
      </c>
      <c r="AW96" s="173">
        <f t="shared" si="7"/>
        <v>7838.64</v>
      </c>
      <c r="AX96" s="173">
        <f t="shared" si="7"/>
        <v>7838.64</v>
      </c>
      <c r="AY96" s="173">
        <f t="shared" si="7"/>
        <v>7838.64</v>
      </c>
      <c r="AZ96" s="173">
        <f t="shared" si="7"/>
        <v>7838.64</v>
      </c>
      <c r="BA96" s="173">
        <f t="shared" si="7"/>
        <v>7838.64</v>
      </c>
      <c r="BB96" s="173">
        <f t="shared" si="7"/>
        <v>7838.64</v>
      </c>
      <c r="BC96" s="173">
        <f t="shared" si="6"/>
        <v>7838.64</v>
      </c>
      <c r="BD96" s="173">
        <f t="shared" si="6"/>
        <v>7838.64</v>
      </c>
      <c r="BE96" s="173">
        <f t="shared" si="6"/>
        <v>7838.64</v>
      </c>
      <c r="BF96" s="173">
        <f t="shared" si="6"/>
        <v>7838.64</v>
      </c>
      <c r="BG96" s="173">
        <f t="shared" si="6"/>
        <v>7838.64</v>
      </c>
      <c r="BH96" s="173">
        <f t="shared" si="6"/>
        <v>7838.64</v>
      </c>
      <c r="BI96" s="170">
        <v>7838.64</v>
      </c>
      <c r="BJ96" s="165">
        <v>0</v>
      </c>
      <c r="BK96" s="171">
        <f t="shared" si="3"/>
        <v>7838.64</v>
      </c>
      <c r="BL96" s="169">
        <v>7838.64</v>
      </c>
      <c r="BM96" s="169">
        <v>7838.64</v>
      </c>
      <c r="BN96" s="169">
        <v>7838.64</v>
      </c>
      <c r="BO96" s="172">
        <v>7838.64</v>
      </c>
      <c r="BP96" s="169">
        <v>7838.64</v>
      </c>
      <c r="BQ96" s="172">
        <v>7838.64</v>
      </c>
      <c r="BR96" s="169">
        <v>7838.64</v>
      </c>
      <c r="BS96" s="172">
        <v>7838.64</v>
      </c>
      <c r="BT96" s="169">
        <v>0</v>
      </c>
      <c r="BU96" s="172">
        <v>0</v>
      </c>
      <c r="BV96" s="169">
        <v>0</v>
      </c>
      <c r="BW96" s="169">
        <v>0</v>
      </c>
      <c r="BX96" s="169">
        <v>0</v>
      </c>
      <c r="BY96" s="165">
        <v>7838.64</v>
      </c>
      <c r="BZ96" s="169">
        <v>7838.64</v>
      </c>
      <c r="CA96" s="169">
        <v>7838.64</v>
      </c>
      <c r="CB96" s="169">
        <v>7838.64</v>
      </c>
      <c r="CC96" s="169">
        <v>7838.64</v>
      </c>
      <c r="CD96" s="169">
        <v>7838.64</v>
      </c>
      <c r="CE96" s="169">
        <v>7838.64</v>
      </c>
      <c r="CF96" s="169"/>
      <c r="CG96" s="34"/>
    </row>
    <row r="97" spans="1:85" x14ac:dyDescent="0.25">
      <c r="A97" s="34"/>
      <c r="B97" s="34"/>
      <c r="C97" s="34"/>
      <c r="D97" s="34"/>
      <c r="E97" s="34"/>
      <c r="F97" s="173" t="e">
        <f>#REF!+F72</f>
        <v>#REF!</v>
      </c>
      <c r="G97" s="173" t="e">
        <f t="shared" ref="G97:AK97" si="10">F97+G72</f>
        <v>#REF!</v>
      </c>
      <c r="H97" s="173" t="e">
        <f t="shared" si="10"/>
        <v>#REF!</v>
      </c>
      <c r="I97" s="173" t="e">
        <f t="shared" si="10"/>
        <v>#REF!</v>
      </c>
      <c r="J97" s="173" t="e">
        <f t="shared" si="10"/>
        <v>#REF!</v>
      </c>
      <c r="K97" s="173" t="e">
        <f t="shared" si="10"/>
        <v>#REF!</v>
      </c>
      <c r="L97" s="173" t="e">
        <f t="shared" si="10"/>
        <v>#REF!</v>
      </c>
      <c r="M97" s="173" t="e">
        <f t="shared" si="10"/>
        <v>#REF!</v>
      </c>
      <c r="N97" s="173" t="e">
        <f t="shared" si="10"/>
        <v>#REF!</v>
      </c>
      <c r="O97" s="173" t="e">
        <f t="shared" si="10"/>
        <v>#REF!</v>
      </c>
      <c r="P97" s="173" t="e">
        <f t="shared" si="10"/>
        <v>#REF!</v>
      </c>
      <c r="Q97" s="173" t="e">
        <f t="shared" si="10"/>
        <v>#REF!</v>
      </c>
      <c r="R97" s="173" t="e">
        <f t="shared" si="10"/>
        <v>#REF!</v>
      </c>
      <c r="S97" s="173" t="e">
        <f t="shared" si="10"/>
        <v>#REF!</v>
      </c>
      <c r="T97" s="173" t="e">
        <f t="shared" si="10"/>
        <v>#REF!</v>
      </c>
      <c r="U97" s="173" t="e">
        <f t="shared" si="10"/>
        <v>#REF!</v>
      </c>
      <c r="V97" s="173" t="e">
        <f t="shared" si="10"/>
        <v>#REF!</v>
      </c>
      <c r="W97" s="173" t="e">
        <f t="shared" si="10"/>
        <v>#REF!</v>
      </c>
      <c r="X97" s="173" t="e">
        <f t="shared" si="10"/>
        <v>#REF!</v>
      </c>
      <c r="Y97" s="173" t="e">
        <f t="shared" si="10"/>
        <v>#REF!</v>
      </c>
      <c r="Z97" s="173" t="e">
        <f t="shared" si="10"/>
        <v>#REF!</v>
      </c>
      <c r="AA97" s="173" t="e">
        <f t="shared" si="10"/>
        <v>#REF!</v>
      </c>
      <c r="AB97" s="173" t="e">
        <f t="shared" si="10"/>
        <v>#REF!</v>
      </c>
      <c r="AC97" s="173" t="e">
        <f t="shared" si="10"/>
        <v>#REF!</v>
      </c>
      <c r="AD97" s="173" t="e">
        <f t="shared" si="10"/>
        <v>#REF!</v>
      </c>
      <c r="AE97" s="173" t="e">
        <f t="shared" si="10"/>
        <v>#REF!</v>
      </c>
      <c r="AF97" s="173" t="e">
        <f t="shared" si="10"/>
        <v>#REF!</v>
      </c>
      <c r="AG97" s="173" t="e">
        <f t="shared" si="10"/>
        <v>#REF!</v>
      </c>
      <c r="AH97" s="173" t="e">
        <f t="shared" si="10"/>
        <v>#REF!</v>
      </c>
      <c r="AI97" s="173" t="e">
        <f t="shared" si="10"/>
        <v>#REF!</v>
      </c>
      <c r="AJ97" s="173" t="e">
        <f t="shared" si="10"/>
        <v>#REF!</v>
      </c>
      <c r="AK97" s="173" t="e">
        <f t="shared" si="10"/>
        <v>#REF!</v>
      </c>
      <c r="AL97" s="169">
        <f t="shared" si="2"/>
        <v>0</v>
      </c>
      <c r="AM97" s="173">
        <f>AL97+AM72</f>
        <v>0</v>
      </c>
      <c r="AN97" s="173">
        <f t="shared" si="7"/>
        <v>0</v>
      </c>
      <c r="AO97" s="173">
        <f t="shared" si="7"/>
        <v>0</v>
      </c>
      <c r="AP97" s="173">
        <f t="shared" si="7"/>
        <v>0</v>
      </c>
      <c r="AQ97" s="173">
        <f t="shared" si="7"/>
        <v>0</v>
      </c>
      <c r="AR97" s="173">
        <f t="shared" si="7"/>
        <v>0</v>
      </c>
      <c r="AS97" s="173">
        <f t="shared" si="7"/>
        <v>0</v>
      </c>
      <c r="AT97" s="173">
        <f t="shared" si="7"/>
        <v>0</v>
      </c>
      <c r="AU97" s="173">
        <f t="shared" si="7"/>
        <v>0</v>
      </c>
      <c r="AV97" s="173">
        <f t="shared" si="7"/>
        <v>0</v>
      </c>
      <c r="AW97" s="173">
        <f t="shared" si="7"/>
        <v>0</v>
      </c>
      <c r="AX97" s="173">
        <f t="shared" si="7"/>
        <v>0</v>
      </c>
      <c r="AY97" s="173">
        <f t="shared" si="7"/>
        <v>0</v>
      </c>
      <c r="AZ97" s="173">
        <f t="shared" si="7"/>
        <v>0</v>
      </c>
      <c r="BA97" s="173">
        <f t="shared" si="7"/>
        <v>0</v>
      </c>
      <c r="BB97" s="173">
        <f t="shared" si="7"/>
        <v>0</v>
      </c>
      <c r="BC97" s="173">
        <f t="shared" si="6"/>
        <v>0</v>
      </c>
      <c r="BD97" s="173">
        <f t="shared" si="6"/>
        <v>0</v>
      </c>
      <c r="BE97" s="173">
        <f t="shared" si="6"/>
        <v>0</v>
      </c>
      <c r="BF97" s="173">
        <f t="shared" si="6"/>
        <v>0</v>
      </c>
      <c r="BG97" s="173">
        <f t="shared" si="6"/>
        <v>0</v>
      </c>
      <c r="BH97" s="173">
        <f t="shared" si="6"/>
        <v>0</v>
      </c>
      <c r="BI97" s="170">
        <v>0</v>
      </c>
      <c r="BJ97" s="165">
        <v>0</v>
      </c>
      <c r="BK97" s="171">
        <f t="shared" si="3"/>
        <v>0</v>
      </c>
      <c r="BL97" s="169">
        <v>0</v>
      </c>
      <c r="BM97" s="169">
        <v>0</v>
      </c>
      <c r="BN97" s="169">
        <v>0</v>
      </c>
      <c r="BO97" s="172">
        <v>0</v>
      </c>
      <c r="BP97" s="169">
        <v>0</v>
      </c>
      <c r="BQ97" s="172">
        <v>0</v>
      </c>
      <c r="BR97" s="169">
        <v>0</v>
      </c>
      <c r="BS97" s="172">
        <v>0</v>
      </c>
      <c r="BT97" s="169">
        <v>0</v>
      </c>
      <c r="BU97" s="172">
        <v>0</v>
      </c>
      <c r="BV97" s="169">
        <v>0</v>
      </c>
      <c r="BW97" s="169">
        <v>0</v>
      </c>
      <c r="BX97" s="169">
        <v>0</v>
      </c>
      <c r="BY97" s="165">
        <v>0</v>
      </c>
      <c r="BZ97" s="169">
        <v>0</v>
      </c>
      <c r="CA97" s="169">
        <v>0</v>
      </c>
      <c r="CB97" s="169">
        <v>0</v>
      </c>
      <c r="CC97" s="169"/>
      <c r="CD97" s="169"/>
      <c r="CE97" s="169">
        <v>0</v>
      </c>
      <c r="CF97" s="169"/>
      <c r="CG97" s="34"/>
    </row>
    <row r="98" spans="1:85"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c r="CA98" s="169"/>
      <c r="CB98" s="34"/>
      <c r="CC98" s="34"/>
      <c r="CD98" s="34"/>
      <c r="CE98" s="34"/>
      <c r="CF98" s="169"/>
      <c r="CG98" s="34"/>
    </row>
    <row r="99" spans="1:85"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34"/>
      <c r="CD99" s="34"/>
      <c r="CE99" s="34"/>
      <c r="CF99" s="34"/>
      <c r="CG99" s="34"/>
    </row>
    <row r="100" spans="1:85"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row>
    <row r="101" spans="1:85"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c r="CA101" s="34"/>
      <c r="CB101" s="34"/>
      <c r="CC101" s="34"/>
      <c r="CD101" s="34"/>
      <c r="CE101" s="34"/>
      <c r="CF101" s="34"/>
      <c r="CG101" s="34"/>
    </row>
    <row r="102" spans="1:85"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c r="BO102" s="34"/>
      <c r="BP102" s="34"/>
      <c r="BQ102" s="34"/>
      <c r="BR102" s="34"/>
      <c r="BS102" s="34"/>
      <c r="BT102" s="34"/>
      <c r="BU102" s="34"/>
      <c r="BV102" s="34"/>
      <c r="BW102" s="34"/>
      <c r="BX102" s="34"/>
      <c r="BY102" s="34"/>
      <c r="BZ102" s="34"/>
      <c r="CA102" s="34"/>
      <c r="CB102" s="34"/>
      <c r="CC102" s="34"/>
      <c r="CD102" s="34"/>
      <c r="CE102" s="34"/>
      <c r="CF102" s="34"/>
      <c r="CG102" s="34"/>
    </row>
    <row r="103" spans="1:85"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c r="BO103" s="34"/>
      <c r="BP103" s="34"/>
      <c r="BQ103" s="34"/>
      <c r="BR103" s="34"/>
      <c r="BS103" s="34"/>
      <c r="BT103" s="34"/>
      <c r="BU103" s="34"/>
      <c r="BV103" s="34"/>
      <c r="BW103" s="34"/>
      <c r="BX103" s="34"/>
      <c r="BY103" s="34"/>
      <c r="BZ103" s="34"/>
      <c r="CA103" s="34"/>
      <c r="CB103" s="34"/>
      <c r="CC103" s="34"/>
      <c r="CD103" s="34"/>
      <c r="CE103" s="34"/>
      <c r="CF103" s="34"/>
      <c r="CG103" s="34"/>
    </row>
    <row r="104" spans="1:85"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34"/>
      <c r="BS104" s="34"/>
      <c r="BT104" s="34"/>
      <c r="BU104" s="34"/>
      <c r="BV104" s="34"/>
      <c r="BW104" s="34"/>
      <c r="BX104" s="34"/>
      <c r="BY104" s="34"/>
      <c r="BZ104" s="34"/>
      <c r="CA104" s="34"/>
      <c r="CB104" s="34"/>
      <c r="CC104" s="34"/>
      <c r="CD104" s="34"/>
      <c r="CE104" s="34"/>
      <c r="CF104" s="34"/>
      <c r="CG104" s="34"/>
    </row>
    <row r="105" spans="1:85"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34"/>
      <c r="BT105" s="34"/>
      <c r="BU105" s="34"/>
      <c r="BV105" s="34"/>
      <c r="BW105" s="34"/>
      <c r="BX105" s="34"/>
      <c r="BY105" s="34"/>
      <c r="BZ105" s="34"/>
      <c r="CA105" s="34"/>
      <c r="CB105" s="34"/>
      <c r="CC105" s="34"/>
      <c r="CD105" s="34"/>
      <c r="CE105" s="34"/>
      <c r="CF105" s="34"/>
      <c r="CG105" s="34"/>
    </row>
    <row r="106" spans="1:85"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4"/>
      <c r="CA106" s="34"/>
      <c r="CB106" s="34"/>
      <c r="CC106" s="34"/>
      <c r="CD106" s="34"/>
      <c r="CE106" s="34"/>
      <c r="CF106" s="34"/>
      <c r="CG106" s="34"/>
    </row>
    <row r="107" spans="1:85"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4"/>
      <c r="CA107" s="34"/>
      <c r="CB107" s="34"/>
      <c r="CC107" s="34"/>
      <c r="CD107" s="34"/>
      <c r="CE107" s="34"/>
      <c r="CF107" s="34"/>
      <c r="CG107" s="34"/>
    </row>
    <row r="108" spans="1:85"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row>
    <row r="109" spans="1:85"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row>
    <row r="123" spans="80:80" x14ac:dyDescent="0.25">
      <c r="CB123">
        <v>90257538.197400853</v>
      </c>
    </row>
    <row r="124" spans="80:80" x14ac:dyDescent="0.25">
      <c r="CB124">
        <v>5318180.1800000006</v>
      </c>
    </row>
    <row r="125" spans="80:80" x14ac:dyDescent="0.25">
      <c r="CB125">
        <v>11803963.48</v>
      </c>
    </row>
    <row r="126" spans="80:80" x14ac:dyDescent="0.25">
      <c r="CB126">
        <v>3518155.23</v>
      </c>
    </row>
    <row r="128" spans="80:80" x14ac:dyDescent="0.25">
      <c r="CB128">
        <v>7838.64</v>
      </c>
    </row>
    <row r="129" spans="80:80" x14ac:dyDescent="0.25">
      <c r="CB129">
        <v>0</v>
      </c>
    </row>
    <row r="130" spans="80:80" x14ac:dyDescent="0.25">
      <c r="CB130">
        <v>9327142.2213000022</v>
      </c>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5"/>
  <sheetViews>
    <sheetView rightToLeft="1" zoomScale="80" workbookViewId="0">
      <selection activeCell="F1" sqref="F1"/>
    </sheetView>
  </sheetViews>
  <sheetFormatPr defaultColWidth="9.140625" defaultRowHeight="12.75" x14ac:dyDescent="0.2"/>
  <cols>
    <col min="1" max="1" width="5.42578125" style="29" customWidth="1"/>
    <col min="2" max="2" width="47.5703125" style="29" customWidth="1"/>
    <col min="3" max="3" width="15.42578125" style="29" customWidth="1"/>
    <col min="4" max="4" width="19.85546875" style="29" customWidth="1"/>
    <col min="5" max="5" width="12.42578125" style="29" customWidth="1"/>
    <col min="6" max="6" width="52" style="29" customWidth="1"/>
    <col min="7" max="11" width="9.140625" style="29"/>
    <col min="12" max="12" width="19.85546875" style="29" customWidth="1"/>
    <col min="13" max="16384" width="9.140625" style="29"/>
  </cols>
  <sheetData>
    <row r="1" spans="1:7" ht="15.75" x14ac:dyDescent="0.2">
      <c r="A1" s="195"/>
      <c r="B1" s="176"/>
      <c r="C1" s="176"/>
      <c r="D1" s="176"/>
      <c r="E1" s="176"/>
      <c r="F1" s="176"/>
      <c r="G1" s="196"/>
    </row>
    <row r="2" spans="1:7" ht="11.25" customHeight="1" thickBot="1" x14ac:dyDescent="0.25">
      <c r="A2" s="195"/>
      <c r="B2" s="176"/>
      <c r="C2" s="176"/>
      <c r="D2" s="176"/>
      <c r="E2" s="176"/>
      <c r="F2" s="176"/>
      <c r="G2" s="196"/>
    </row>
    <row r="3" spans="1:7" ht="23.65" customHeight="1" x14ac:dyDescent="0.2">
      <c r="A3" s="195"/>
      <c r="B3" s="177" t="s">
        <v>214</v>
      </c>
      <c r="C3" s="178" t="s">
        <v>204</v>
      </c>
      <c r="D3" s="179" t="s">
        <v>205</v>
      </c>
      <c r="E3" s="180" t="s">
        <v>206</v>
      </c>
      <c r="F3" s="181" t="s">
        <v>207</v>
      </c>
      <c r="G3" s="196"/>
    </row>
    <row r="4" spans="1:7" ht="15.75" thickBot="1" x14ac:dyDescent="0.25">
      <c r="A4" s="182"/>
      <c r="B4" s="183" t="s">
        <v>209</v>
      </c>
      <c r="C4" s="183"/>
      <c r="D4" s="184">
        <v>45000000</v>
      </c>
      <c r="E4" s="197">
        <v>350</v>
      </c>
      <c r="F4" s="198"/>
      <c r="G4" s="196"/>
    </row>
    <row r="5" spans="1:7" ht="15" thickTop="1" x14ac:dyDescent="0.2">
      <c r="A5" s="185">
        <f>1</f>
        <v>1</v>
      </c>
      <c r="B5" s="230" t="s">
        <v>218</v>
      </c>
      <c r="C5" s="200">
        <v>42568</v>
      </c>
      <c r="D5" s="201">
        <v>3000000</v>
      </c>
      <c r="E5" s="202">
        <v>30</v>
      </c>
      <c r="F5" s="203"/>
      <c r="G5" s="196"/>
    </row>
    <row r="6" spans="1:7" ht="14.25" x14ac:dyDescent="0.2">
      <c r="A6" s="185">
        <f t="shared" ref="A6:A18" si="0">1+A5</f>
        <v>2</v>
      </c>
      <c r="B6" s="199" t="s">
        <v>210</v>
      </c>
      <c r="C6" s="200">
        <v>42600</v>
      </c>
      <c r="D6" s="201">
        <v>850000</v>
      </c>
      <c r="E6" s="202">
        <v>45</v>
      </c>
      <c r="F6" s="204"/>
      <c r="G6" s="196"/>
    </row>
    <row r="7" spans="1:7" ht="14.25" x14ac:dyDescent="0.2">
      <c r="A7" s="185">
        <f t="shared" si="0"/>
        <v>3</v>
      </c>
      <c r="B7" s="205" t="s">
        <v>211</v>
      </c>
      <c r="C7" s="206">
        <v>42620</v>
      </c>
      <c r="D7" s="201">
        <v>-600000</v>
      </c>
      <c r="E7" s="202">
        <v>0</v>
      </c>
      <c r="F7" s="204"/>
      <c r="G7" s="196"/>
    </row>
    <row r="8" spans="1:7" ht="14.25" x14ac:dyDescent="0.2">
      <c r="A8" s="185">
        <f t="shared" si="0"/>
        <v>4</v>
      </c>
      <c r="B8" s="205" t="s">
        <v>212</v>
      </c>
      <c r="C8" s="206">
        <v>42641</v>
      </c>
      <c r="D8" s="201">
        <v>1150000</v>
      </c>
      <c r="E8" s="202">
        <v>-10</v>
      </c>
      <c r="F8" s="207"/>
      <c r="G8" s="196"/>
    </row>
    <row r="9" spans="1:7" ht="14.25" x14ac:dyDescent="0.2">
      <c r="A9" s="185">
        <f t="shared" si="0"/>
        <v>5</v>
      </c>
      <c r="B9" s="205"/>
      <c r="C9" s="205"/>
      <c r="D9" s="201"/>
      <c r="E9" s="202"/>
      <c r="F9" s="203"/>
      <c r="G9" s="196"/>
    </row>
    <row r="10" spans="1:7" ht="14.25" x14ac:dyDescent="0.2">
      <c r="A10" s="185">
        <f t="shared" si="0"/>
        <v>6</v>
      </c>
      <c r="B10" s="205"/>
      <c r="C10" s="205"/>
      <c r="D10" s="201"/>
      <c r="E10" s="202"/>
      <c r="F10" s="203"/>
      <c r="G10" s="196"/>
    </row>
    <row r="11" spans="1:7" ht="15.75" thickBot="1" x14ac:dyDescent="0.25">
      <c r="A11" s="185">
        <f t="shared" si="0"/>
        <v>7</v>
      </c>
      <c r="B11" s="183" t="s">
        <v>213</v>
      </c>
      <c r="C11" s="183"/>
      <c r="D11" s="184">
        <f>SUM(D4:D10)</f>
        <v>49400000</v>
      </c>
      <c r="E11" s="208">
        <f>SUM(E4:E10)</f>
        <v>415</v>
      </c>
      <c r="F11" s="198"/>
      <c r="G11" s="196"/>
    </row>
    <row r="12" spans="1:7" ht="10.5" customHeight="1" thickTop="1" thickBot="1" x14ac:dyDescent="0.25">
      <c r="A12" s="185">
        <f t="shared" si="0"/>
        <v>8</v>
      </c>
      <c r="B12" s="209"/>
      <c r="C12" s="209"/>
      <c r="D12" s="210"/>
      <c r="E12" s="211"/>
      <c r="F12" s="212"/>
      <c r="G12" s="196"/>
    </row>
    <row r="13" spans="1:7" ht="19.7" customHeight="1" x14ac:dyDescent="0.2">
      <c r="A13" s="185">
        <f t="shared" si="0"/>
        <v>9</v>
      </c>
      <c r="B13" s="177" t="s">
        <v>215</v>
      </c>
      <c r="C13" s="178" t="s">
        <v>204</v>
      </c>
      <c r="D13" s="179" t="s">
        <v>205</v>
      </c>
      <c r="E13" s="186"/>
      <c r="F13" s="181" t="s">
        <v>207</v>
      </c>
      <c r="G13" s="196"/>
    </row>
    <row r="14" spans="1:7" ht="11.25" customHeight="1" x14ac:dyDescent="0.2">
      <c r="A14" s="185">
        <f t="shared" si="0"/>
        <v>10</v>
      </c>
      <c r="B14" s="213" t="s">
        <v>216</v>
      </c>
      <c r="C14" s="213"/>
      <c r="D14" s="214">
        <v>250000</v>
      </c>
      <c r="E14" s="215"/>
      <c r="F14" s="216"/>
      <c r="G14" s="196"/>
    </row>
    <row r="15" spans="1:7" ht="14.25" x14ac:dyDescent="0.2">
      <c r="A15" s="185">
        <f t="shared" si="0"/>
        <v>11</v>
      </c>
      <c r="B15" s="213" t="s">
        <v>217</v>
      </c>
      <c r="C15" s="213"/>
      <c r="D15" s="214">
        <v>-340000</v>
      </c>
      <c r="E15" s="215"/>
      <c r="F15" s="216"/>
      <c r="G15" s="196"/>
    </row>
    <row r="16" spans="1:7" ht="14.25" x14ac:dyDescent="0.2">
      <c r="A16" s="185">
        <f t="shared" si="0"/>
        <v>12</v>
      </c>
      <c r="B16" s="213"/>
      <c r="C16" s="213"/>
      <c r="D16" s="214"/>
      <c r="E16" s="215"/>
      <c r="F16" s="216"/>
      <c r="G16" s="196"/>
    </row>
    <row r="17" spans="1:7" ht="15" thickBot="1" x14ac:dyDescent="0.25">
      <c r="A17" s="185">
        <f t="shared" si="0"/>
        <v>13</v>
      </c>
      <c r="B17" s="213"/>
      <c r="C17" s="213"/>
      <c r="D17" s="214"/>
      <c r="E17" s="215"/>
      <c r="F17" s="216"/>
      <c r="G17" s="196"/>
    </row>
    <row r="18" spans="1:7" ht="15.75" thickBot="1" x14ac:dyDescent="0.25">
      <c r="A18" s="185">
        <f t="shared" si="0"/>
        <v>14</v>
      </c>
      <c r="B18" s="187" t="s">
        <v>208</v>
      </c>
      <c r="C18" s="188"/>
      <c r="D18" s="217">
        <f>SUM(D14:D17)</f>
        <v>-90000</v>
      </c>
      <c r="E18" s="218"/>
      <c r="F18" s="219"/>
      <c r="G18" s="196"/>
    </row>
    <row r="19" spans="1:7" s="30" customFormat="1" ht="15" x14ac:dyDescent="0.2">
      <c r="A19" s="182"/>
      <c r="B19" s="220"/>
      <c r="C19" s="220"/>
      <c r="D19" s="220"/>
      <c r="E19" s="221"/>
      <c r="F19" s="221"/>
      <c r="G19" s="222"/>
    </row>
    <row r="20" spans="1:7" s="30" customFormat="1" ht="15" x14ac:dyDescent="0.2">
      <c r="A20" s="189"/>
      <c r="B20" s="223"/>
      <c r="C20" s="223"/>
      <c r="D20" s="190"/>
      <c r="E20" s="221"/>
      <c r="F20" s="221"/>
      <c r="G20" s="222"/>
    </row>
    <row r="21" spans="1:7" s="30" customFormat="1" ht="15" x14ac:dyDescent="0.2">
      <c r="A21" s="189"/>
      <c r="B21" s="190"/>
      <c r="C21" s="190"/>
      <c r="D21" s="190"/>
      <c r="E21" s="221"/>
      <c r="F21" s="221"/>
      <c r="G21" s="222"/>
    </row>
    <row r="22" spans="1:7" s="30" customFormat="1" ht="15" x14ac:dyDescent="0.2">
      <c r="A22" s="189"/>
      <c r="B22" s="190"/>
      <c r="C22" s="190"/>
      <c r="D22" s="190"/>
      <c r="E22" s="221"/>
      <c r="F22" s="221"/>
      <c r="G22" s="222"/>
    </row>
    <row r="23" spans="1:7" s="30" customFormat="1" ht="15" x14ac:dyDescent="0.2">
      <c r="A23" s="189"/>
      <c r="B23" s="190"/>
      <c r="C23" s="190"/>
      <c r="D23" s="190"/>
      <c r="E23" s="221"/>
      <c r="F23" s="221"/>
      <c r="G23" s="222"/>
    </row>
    <row r="24" spans="1:7" s="30" customFormat="1" ht="15" x14ac:dyDescent="0.2">
      <c r="A24" s="189"/>
      <c r="B24" s="190"/>
      <c r="C24" s="190"/>
      <c r="D24" s="190"/>
      <c r="E24" s="221"/>
      <c r="F24" s="221"/>
      <c r="G24" s="222"/>
    </row>
    <row r="25" spans="1:7" s="30" customFormat="1" ht="15" x14ac:dyDescent="0.2">
      <c r="A25" s="189"/>
      <c r="B25" s="190"/>
      <c r="C25" s="190"/>
      <c r="D25" s="190"/>
      <c r="E25" s="221"/>
      <c r="F25" s="221"/>
      <c r="G25" s="222"/>
    </row>
    <row r="26" spans="1:7" s="30" customFormat="1" ht="15" x14ac:dyDescent="0.2">
      <c r="A26" s="189"/>
      <c r="B26" s="190"/>
      <c r="C26" s="190"/>
      <c r="D26" s="190"/>
      <c r="E26" s="221"/>
      <c r="F26" s="221"/>
      <c r="G26" s="222"/>
    </row>
    <row r="27" spans="1:7" s="30" customFormat="1" ht="15" x14ac:dyDescent="0.2">
      <c r="A27" s="189"/>
      <c r="B27" s="190"/>
      <c r="C27" s="190"/>
      <c r="D27" s="190"/>
      <c r="E27" s="221"/>
      <c r="F27" s="221"/>
      <c r="G27" s="222"/>
    </row>
    <row r="28" spans="1:7" s="30" customFormat="1" ht="15" x14ac:dyDescent="0.2">
      <c r="A28" s="189"/>
      <c r="B28" s="190"/>
      <c r="C28" s="190"/>
      <c r="D28" s="190"/>
      <c r="E28" s="221"/>
      <c r="F28" s="221"/>
      <c r="G28" s="222"/>
    </row>
    <row r="29" spans="1:7" s="30" customFormat="1" ht="15" x14ac:dyDescent="0.2">
      <c r="A29" s="189"/>
      <c r="B29" s="190"/>
      <c r="C29" s="190"/>
      <c r="D29" s="190"/>
      <c r="E29" s="221"/>
      <c r="F29" s="221"/>
      <c r="G29" s="222"/>
    </row>
    <row r="30" spans="1:7" s="30" customFormat="1" ht="15" x14ac:dyDescent="0.2">
      <c r="A30" s="189"/>
      <c r="B30" s="190"/>
      <c r="C30" s="190"/>
      <c r="D30" s="190"/>
      <c r="E30" s="221"/>
      <c r="F30" s="221"/>
      <c r="G30" s="222"/>
    </row>
    <row r="31" spans="1:7" s="30" customFormat="1" ht="15" x14ac:dyDescent="0.2">
      <c r="A31" s="189"/>
      <c r="B31" s="190"/>
      <c r="C31" s="190"/>
      <c r="D31" s="190"/>
      <c r="E31" s="221"/>
      <c r="F31" s="221"/>
      <c r="G31" s="222"/>
    </row>
    <row r="32" spans="1:7" s="30" customFormat="1" ht="15" x14ac:dyDescent="0.2">
      <c r="A32" s="189"/>
      <c r="B32" s="190"/>
      <c r="C32" s="190"/>
      <c r="D32" s="190"/>
      <c r="E32" s="221"/>
      <c r="F32" s="221"/>
      <c r="G32" s="222"/>
    </row>
    <row r="33" spans="1:7" s="30" customFormat="1" ht="15" x14ac:dyDescent="0.2">
      <c r="A33" s="189"/>
      <c r="B33" s="190"/>
      <c r="C33" s="190"/>
      <c r="D33" s="190"/>
      <c r="E33" s="221"/>
      <c r="F33" s="221"/>
      <c r="G33" s="222"/>
    </row>
    <row r="34" spans="1:7" s="30" customFormat="1" ht="15" x14ac:dyDescent="0.2">
      <c r="A34" s="189"/>
      <c r="B34" s="190"/>
      <c r="C34" s="190"/>
      <c r="D34" s="190"/>
      <c r="E34" s="221"/>
      <c r="F34" s="221"/>
      <c r="G34" s="222"/>
    </row>
    <row r="35" spans="1:7" x14ac:dyDescent="0.2">
      <c r="A35" s="189"/>
      <c r="B35" s="196"/>
      <c r="C35" s="196"/>
      <c r="D35" s="196"/>
      <c r="E35" s="196"/>
      <c r="F35" s="196"/>
      <c r="G35" s="196"/>
    </row>
    <row r="36" spans="1:7" x14ac:dyDescent="0.2">
      <c r="A36" s="196"/>
      <c r="B36" s="196"/>
      <c r="C36" s="196"/>
      <c r="D36" s="196"/>
      <c r="E36" s="196"/>
      <c r="F36" s="196"/>
      <c r="G36" s="196"/>
    </row>
    <row r="37" spans="1:7" x14ac:dyDescent="0.2">
      <c r="A37" s="196"/>
      <c r="B37" s="196"/>
      <c r="C37" s="196"/>
      <c r="D37" s="196"/>
      <c r="E37" s="196"/>
      <c r="F37" s="196"/>
      <c r="G37" s="196"/>
    </row>
    <row r="38" spans="1:7" x14ac:dyDescent="0.2">
      <c r="A38" s="196"/>
      <c r="B38" s="196"/>
      <c r="C38" s="196"/>
      <c r="D38" s="196"/>
      <c r="E38" s="196"/>
      <c r="F38" s="196"/>
      <c r="G38" s="196"/>
    </row>
    <row r="39" spans="1:7" x14ac:dyDescent="0.2">
      <c r="A39" s="196"/>
      <c r="B39" s="196"/>
      <c r="C39" s="196"/>
      <c r="D39" s="196"/>
      <c r="E39" s="196"/>
      <c r="F39" s="196"/>
      <c r="G39" s="196"/>
    </row>
    <row r="40" spans="1:7" x14ac:dyDescent="0.2">
      <c r="A40" s="196"/>
      <c r="B40" s="196"/>
      <c r="C40" s="196"/>
      <c r="D40" s="196"/>
      <c r="E40" s="196"/>
      <c r="F40" s="196"/>
      <c r="G40" s="196"/>
    </row>
    <row r="41" spans="1:7" x14ac:dyDescent="0.2">
      <c r="A41" s="196"/>
      <c r="B41" s="196"/>
      <c r="C41" s="196"/>
      <c r="D41" s="196"/>
      <c r="E41" s="196"/>
      <c r="F41" s="196"/>
      <c r="G41" s="196"/>
    </row>
    <row r="42" spans="1:7" x14ac:dyDescent="0.2">
      <c r="A42" s="196"/>
      <c r="B42" s="196"/>
      <c r="C42" s="196"/>
      <c r="D42" s="196"/>
      <c r="E42" s="196"/>
      <c r="F42" s="196"/>
      <c r="G42" s="196"/>
    </row>
    <row r="43" spans="1:7" x14ac:dyDescent="0.2">
      <c r="A43" s="196"/>
      <c r="B43" s="196"/>
      <c r="C43" s="196"/>
      <c r="D43" s="196"/>
      <c r="E43" s="196"/>
      <c r="F43" s="196"/>
      <c r="G43" s="196"/>
    </row>
    <row r="44" spans="1:7" x14ac:dyDescent="0.2">
      <c r="A44" s="196"/>
      <c r="B44" s="196"/>
      <c r="C44" s="196"/>
      <c r="D44" s="196"/>
      <c r="E44" s="196"/>
      <c r="F44" s="196"/>
      <c r="G44" s="196"/>
    </row>
    <row r="45" spans="1:7" x14ac:dyDescent="0.2">
      <c r="A45" s="196"/>
      <c r="B45" s="196"/>
      <c r="C45" s="196"/>
      <c r="D45" s="196"/>
      <c r="E45" s="196"/>
      <c r="F45" s="196"/>
      <c r="G45" s="196"/>
    </row>
    <row r="46" spans="1:7" x14ac:dyDescent="0.2">
      <c r="A46" s="196"/>
      <c r="B46" s="196"/>
      <c r="C46" s="196"/>
      <c r="D46" s="196"/>
      <c r="E46" s="196"/>
      <c r="F46" s="196"/>
      <c r="G46" s="196"/>
    </row>
    <row r="47" spans="1:7" x14ac:dyDescent="0.2">
      <c r="A47" s="196"/>
      <c r="B47" s="196"/>
      <c r="C47" s="196"/>
      <c r="D47" s="196"/>
      <c r="E47" s="196"/>
      <c r="F47" s="196"/>
      <c r="G47" s="196"/>
    </row>
    <row r="48" spans="1:7" x14ac:dyDescent="0.2">
      <c r="A48" s="196"/>
      <c r="B48" s="196"/>
      <c r="C48" s="196"/>
      <c r="D48" s="196"/>
      <c r="E48" s="196"/>
      <c r="F48" s="196"/>
      <c r="G48" s="196"/>
    </row>
    <row r="49" spans="1:7" x14ac:dyDescent="0.2">
      <c r="A49" s="196"/>
      <c r="B49" s="196"/>
      <c r="C49" s="196"/>
      <c r="D49" s="196"/>
      <c r="E49" s="196"/>
      <c r="F49" s="196"/>
      <c r="G49" s="196"/>
    </row>
    <row r="50" spans="1:7" x14ac:dyDescent="0.2">
      <c r="A50" s="196"/>
      <c r="B50" s="196"/>
      <c r="C50" s="196"/>
      <c r="D50" s="196"/>
      <c r="E50" s="196"/>
      <c r="F50" s="196"/>
      <c r="G50" s="196"/>
    </row>
    <row r="51" spans="1:7" x14ac:dyDescent="0.2">
      <c r="A51" s="196"/>
      <c r="B51" s="196"/>
      <c r="C51" s="196"/>
      <c r="D51" s="196"/>
      <c r="E51" s="196"/>
      <c r="F51" s="196"/>
      <c r="G51" s="196"/>
    </row>
    <row r="52" spans="1:7" x14ac:dyDescent="0.2">
      <c r="A52" s="196"/>
      <c r="B52" s="196"/>
      <c r="C52" s="196"/>
      <c r="D52" s="196"/>
      <c r="E52" s="196"/>
      <c r="F52" s="196"/>
      <c r="G52" s="196"/>
    </row>
    <row r="53" spans="1:7" x14ac:dyDescent="0.2">
      <c r="A53" s="196"/>
      <c r="B53" s="196"/>
      <c r="C53" s="196"/>
      <c r="D53" s="196"/>
      <c r="E53" s="196"/>
      <c r="F53" s="196"/>
      <c r="G53" s="196"/>
    </row>
    <row r="54" spans="1:7" x14ac:dyDescent="0.2">
      <c r="A54" s="196"/>
      <c r="B54" s="196"/>
      <c r="C54" s="196"/>
      <c r="D54" s="196"/>
      <c r="E54" s="196"/>
      <c r="F54" s="196"/>
      <c r="G54" s="196"/>
    </row>
    <row r="55" spans="1:7" x14ac:dyDescent="0.2">
      <c r="A55" s="196"/>
      <c r="B55" s="196"/>
      <c r="C55" s="196"/>
      <c r="D55" s="196"/>
      <c r="E55" s="196"/>
      <c r="F55" s="196"/>
      <c r="G55" s="196"/>
    </row>
    <row r="56" spans="1:7" x14ac:dyDescent="0.2">
      <c r="A56" s="196"/>
      <c r="B56" s="196"/>
      <c r="C56" s="196"/>
      <c r="D56" s="196"/>
      <c r="E56" s="196"/>
      <c r="F56" s="196"/>
      <c r="G56" s="196"/>
    </row>
    <row r="57" spans="1:7" ht="13.5" thickBot="1" x14ac:dyDescent="0.25">
      <c r="A57" s="196"/>
      <c r="B57" s="196"/>
      <c r="C57" s="196"/>
      <c r="D57" s="196"/>
      <c r="E57" s="196"/>
      <c r="F57" s="196"/>
      <c r="G57" s="196"/>
    </row>
    <row r="58" spans="1:7" ht="13.5" thickBot="1" x14ac:dyDescent="0.25">
      <c r="A58" s="196"/>
      <c r="B58" s="195"/>
      <c r="C58" s="195"/>
      <c r="D58" s="195"/>
      <c r="E58" s="191"/>
      <c r="F58" s="192"/>
      <c r="G58" s="196"/>
    </row>
    <row r="59" spans="1:7" ht="13.5" thickBot="1" x14ac:dyDescent="0.25">
      <c r="A59" s="196"/>
      <c r="B59" s="195"/>
      <c r="C59" s="195"/>
      <c r="D59" s="195"/>
      <c r="E59" s="193"/>
      <c r="F59" s="194"/>
      <c r="G59" s="196"/>
    </row>
    <row r="60" spans="1:7" ht="14.25" x14ac:dyDescent="0.2">
      <c r="A60" s="196"/>
      <c r="B60" s="224" t="s">
        <v>82</v>
      </c>
      <c r="C60" s="224"/>
      <c r="D60" s="224"/>
      <c r="E60" s="225"/>
      <c r="F60" s="225"/>
      <c r="G60" s="196"/>
    </row>
    <row r="61" spans="1:7" ht="15" thickBot="1" x14ac:dyDescent="0.25">
      <c r="A61" s="196"/>
      <c r="B61" s="226" t="s">
        <v>83</v>
      </c>
      <c r="C61" s="226"/>
      <c r="D61" s="226"/>
      <c r="E61" s="227"/>
      <c r="F61" s="227"/>
      <c r="G61" s="196"/>
    </row>
    <row r="62" spans="1:7" ht="15" thickBot="1" x14ac:dyDescent="0.25">
      <c r="A62" s="196"/>
      <c r="B62" s="228" t="s">
        <v>84</v>
      </c>
      <c r="C62" s="228"/>
      <c r="D62" s="228"/>
      <c r="E62" s="229"/>
      <c r="F62" s="229"/>
      <c r="G62" s="196"/>
    </row>
    <row r="63" spans="1:7" x14ac:dyDescent="0.2">
      <c r="A63" s="196"/>
      <c r="B63" s="196"/>
      <c r="C63" s="196"/>
      <c r="D63" s="196"/>
      <c r="E63" s="196"/>
      <c r="F63" s="196"/>
      <c r="G63" s="196"/>
    </row>
    <row r="64" spans="1:7" x14ac:dyDescent="0.2">
      <c r="A64" s="196"/>
      <c r="B64" s="196"/>
      <c r="C64" s="196"/>
      <c r="D64" s="196"/>
      <c r="E64" s="196"/>
      <c r="F64" s="196"/>
      <c r="G64" s="196"/>
    </row>
    <row r="65" spans="1:7" x14ac:dyDescent="0.2">
      <c r="A65" s="196"/>
      <c r="B65" s="196"/>
      <c r="C65" s="196"/>
      <c r="D65" s="196"/>
      <c r="E65" s="196"/>
      <c r="F65" s="196"/>
      <c r="G65" s="196"/>
    </row>
    <row r="66" spans="1:7" x14ac:dyDescent="0.2">
      <c r="A66" s="196"/>
      <c r="B66" s="196"/>
      <c r="C66" s="196"/>
      <c r="D66" s="196"/>
      <c r="E66" s="196"/>
      <c r="F66" s="196"/>
      <c r="G66" s="196"/>
    </row>
    <row r="67" spans="1:7" x14ac:dyDescent="0.2">
      <c r="A67" s="196"/>
      <c r="B67" s="196"/>
      <c r="C67" s="196"/>
      <c r="D67" s="196"/>
      <c r="E67" s="196"/>
      <c r="F67" s="196"/>
      <c r="G67" s="196"/>
    </row>
    <row r="68" spans="1:7" x14ac:dyDescent="0.2">
      <c r="A68" s="196"/>
      <c r="B68" s="196"/>
      <c r="C68" s="196"/>
      <c r="D68" s="196"/>
      <c r="E68" s="196"/>
      <c r="F68" s="196"/>
      <c r="G68" s="196"/>
    </row>
    <row r="69" spans="1:7" x14ac:dyDescent="0.2">
      <c r="A69" s="196"/>
      <c r="B69" s="196"/>
      <c r="C69" s="196"/>
      <c r="D69" s="196"/>
      <c r="E69" s="196"/>
      <c r="F69" s="196"/>
      <c r="G69" s="196"/>
    </row>
    <row r="70" spans="1:7" x14ac:dyDescent="0.2">
      <c r="A70" s="196"/>
      <c r="B70" s="196"/>
      <c r="C70" s="196"/>
      <c r="D70" s="196"/>
      <c r="E70" s="196"/>
      <c r="F70" s="196"/>
      <c r="G70" s="196"/>
    </row>
    <row r="71" spans="1:7" x14ac:dyDescent="0.2">
      <c r="A71" s="196"/>
      <c r="B71" s="196"/>
      <c r="C71" s="196"/>
      <c r="D71" s="196"/>
      <c r="E71" s="196"/>
      <c r="F71" s="196"/>
      <c r="G71" s="196"/>
    </row>
    <row r="72" spans="1:7" x14ac:dyDescent="0.2">
      <c r="A72" s="196"/>
      <c r="B72" s="196"/>
      <c r="C72" s="196"/>
      <c r="D72" s="196"/>
      <c r="E72" s="196"/>
      <c r="F72" s="196"/>
      <c r="G72" s="196"/>
    </row>
    <row r="73" spans="1:7" x14ac:dyDescent="0.2">
      <c r="A73" s="196"/>
      <c r="B73" s="196"/>
      <c r="C73" s="196"/>
      <c r="D73" s="196"/>
      <c r="E73" s="196"/>
      <c r="F73" s="196"/>
      <c r="G73" s="196"/>
    </row>
    <row r="74" spans="1:7" x14ac:dyDescent="0.2">
      <c r="A74" s="196"/>
      <c r="B74" s="196"/>
      <c r="C74" s="196"/>
      <c r="D74" s="196"/>
      <c r="E74" s="196"/>
      <c r="F74" s="196"/>
      <c r="G74" s="196"/>
    </row>
    <row r="75" spans="1:7" x14ac:dyDescent="0.2">
      <c r="A75" s="196"/>
      <c r="B75" s="196"/>
      <c r="C75" s="196"/>
      <c r="D75" s="196"/>
      <c r="E75" s="196"/>
      <c r="F75" s="196"/>
      <c r="G75" s="196"/>
    </row>
  </sheetData>
  <printOptions horizontalCentered="1"/>
  <pageMargins left="0.21" right="0.21" top="0.19" bottom="0.24" header="0.17" footer="0.2"/>
  <pageSetup paperSize="9" scale="6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49"/>
  <sheetViews>
    <sheetView rightToLeft="1" topLeftCell="AJ22" workbookViewId="0">
      <selection activeCell="AN43" sqref="AN43"/>
    </sheetView>
  </sheetViews>
  <sheetFormatPr defaultRowHeight="11.25" x14ac:dyDescent="0.2"/>
  <cols>
    <col min="1" max="1" width="9.140625" style="326"/>
    <col min="2" max="2" width="4" style="326" customWidth="1"/>
    <col min="3" max="3" width="13.85546875" style="326" customWidth="1"/>
    <col min="4" max="4" width="10.5703125" style="326" bestFit="1" customWidth="1"/>
    <col min="5" max="9" width="7.28515625" style="326" customWidth="1"/>
    <col min="10" max="10" width="6" style="326" bestFit="1" customWidth="1"/>
    <col min="11" max="11" width="12.7109375" style="326" bestFit="1" customWidth="1"/>
    <col min="12" max="12" width="10.5703125" style="326" bestFit="1" customWidth="1"/>
    <col min="13" max="13" width="13.28515625" style="326" customWidth="1"/>
    <col min="14" max="14" width="10.5703125" style="326" bestFit="1" customWidth="1"/>
    <col min="15" max="19" width="7.28515625" style="326" customWidth="1"/>
    <col min="20" max="20" width="10.140625" style="326" customWidth="1"/>
    <col min="21" max="21" width="12.7109375" style="326" bestFit="1" customWidth="1"/>
    <col min="22" max="22" width="10.5703125" style="326" bestFit="1" customWidth="1"/>
    <col min="23" max="23" width="13.28515625" style="326" customWidth="1"/>
    <col min="24" max="24" width="10.5703125" style="326" bestFit="1" customWidth="1"/>
    <col min="25" max="25" width="15" style="326" bestFit="1" customWidth="1"/>
    <col min="26" max="26" width="15" style="326" customWidth="1"/>
    <col min="27" max="28" width="9.140625" style="326"/>
    <col min="29" max="29" width="4" style="326" customWidth="1"/>
    <col min="30" max="30" width="14.7109375" style="326" customWidth="1"/>
    <col min="31" max="32" width="12.7109375" style="326" customWidth="1"/>
    <col min="33" max="33" width="16" style="326" customWidth="1"/>
    <col min="34" max="34" width="15.28515625" style="326" bestFit="1" customWidth="1"/>
    <col min="35" max="35" width="13.140625" style="326" customWidth="1"/>
    <col min="36" max="38" width="15.7109375" style="326" customWidth="1"/>
    <col min="39" max="40" width="9.140625" style="326"/>
    <col min="41" max="41" width="28.42578125" style="326" customWidth="1"/>
    <col min="42" max="16384" width="9.140625" style="326"/>
  </cols>
  <sheetData>
    <row r="1" spans="2:41" x14ac:dyDescent="0.2">
      <c r="B1" s="317" t="s">
        <v>314</v>
      </c>
      <c r="C1" s="318"/>
      <c r="D1" s="319"/>
      <c r="E1" s="320"/>
      <c r="F1" s="320"/>
      <c r="G1" s="320"/>
      <c r="H1" s="320"/>
      <c r="I1" s="320"/>
      <c r="J1" s="320"/>
      <c r="K1" s="320"/>
      <c r="L1" s="320"/>
      <c r="M1" s="321"/>
      <c r="N1" s="322" t="s">
        <v>313</v>
      </c>
      <c r="O1" s="323"/>
      <c r="P1" s="323"/>
      <c r="Q1" s="323"/>
      <c r="R1" s="323"/>
      <c r="S1" s="323"/>
      <c r="T1" s="323"/>
      <c r="U1" s="323"/>
      <c r="V1" s="323"/>
      <c r="W1" s="324"/>
      <c r="X1" s="325"/>
      <c r="Y1" s="325"/>
      <c r="Z1" s="325"/>
      <c r="AA1" s="325"/>
      <c r="AB1" s="325"/>
      <c r="AC1" s="325"/>
      <c r="AD1" s="325"/>
      <c r="AE1" s="325"/>
      <c r="AF1" s="325"/>
      <c r="AG1" s="325"/>
      <c r="AH1" s="325"/>
      <c r="AI1" s="325"/>
      <c r="AJ1" s="325"/>
      <c r="AK1" s="325"/>
      <c r="AL1" s="325"/>
      <c r="AM1" s="325"/>
      <c r="AN1" s="325"/>
      <c r="AO1" s="325"/>
    </row>
    <row r="2" spans="2:41" x14ac:dyDescent="0.2">
      <c r="B2" s="327"/>
      <c r="C2" s="328"/>
      <c r="D2" s="329" t="s">
        <v>176</v>
      </c>
      <c r="E2" s="330" t="s">
        <v>306</v>
      </c>
      <c r="F2" s="330"/>
      <c r="G2" s="330"/>
      <c r="H2" s="330"/>
      <c r="I2" s="330"/>
      <c r="J2" s="331" t="s">
        <v>307</v>
      </c>
      <c r="K2" s="332" t="s">
        <v>309</v>
      </c>
      <c r="L2" s="332" t="s">
        <v>310</v>
      </c>
      <c r="M2" s="331" t="s">
        <v>307</v>
      </c>
      <c r="N2" s="330" t="s">
        <v>176</v>
      </c>
      <c r="O2" s="330" t="s">
        <v>306</v>
      </c>
      <c r="P2" s="330"/>
      <c r="Q2" s="330"/>
      <c r="R2" s="330"/>
      <c r="S2" s="330"/>
      <c r="T2" s="331" t="s">
        <v>307</v>
      </c>
      <c r="U2" s="332" t="s">
        <v>309</v>
      </c>
      <c r="V2" s="333" t="s">
        <v>310</v>
      </c>
      <c r="W2" s="331" t="s">
        <v>307</v>
      </c>
      <c r="X2" s="325"/>
      <c r="Y2" s="325"/>
      <c r="Z2" s="325"/>
      <c r="AA2" s="325"/>
      <c r="AB2" s="325"/>
      <c r="AC2" s="325"/>
      <c r="AD2" s="325"/>
      <c r="AE2" s="325"/>
      <c r="AF2" s="325"/>
      <c r="AG2" s="325"/>
      <c r="AH2" s="325"/>
      <c r="AI2" s="325"/>
      <c r="AJ2" s="325"/>
      <c r="AK2" s="325"/>
      <c r="AL2" s="325"/>
      <c r="AM2" s="325"/>
      <c r="AN2" s="325"/>
      <c r="AO2" s="325"/>
    </row>
    <row r="3" spans="2:41" x14ac:dyDescent="0.2">
      <c r="B3" s="334" t="s">
        <v>220</v>
      </c>
      <c r="C3" s="335"/>
      <c r="D3" s="336"/>
      <c r="E3" s="330" t="s">
        <v>328</v>
      </c>
      <c r="F3" s="330" t="s">
        <v>329</v>
      </c>
      <c r="G3" s="330" t="s">
        <v>330</v>
      </c>
      <c r="H3" s="330" t="s">
        <v>331</v>
      </c>
      <c r="I3" s="330" t="s">
        <v>332</v>
      </c>
      <c r="J3" s="336" t="s">
        <v>308</v>
      </c>
      <c r="K3" s="337"/>
      <c r="L3" s="337" t="s">
        <v>311</v>
      </c>
      <c r="M3" s="336" t="s">
        <v>312</v>
      </c>
      <c r="N3" s="330"/>
      <c r="O3" s="330" t="s">
        <v>328</v>
      </c>
      <c r="P3" s="330" t="s">
        <v>329</v>
      </c>
      <c r="Q3" s="330" t="s">
        <v>330</v>
      </c>
      <c r="R3" s="330" t="s">
        <v>331</v>
      </c>
      <c r="S3" s="330" t="s">
        <v>332</v>
      </c>
      <c r="T3" s="336" t="s">
        <v>308</v>
      </c>
      <c r="U3" s="333"/>
      <c r="V3" s="333"/>
      <c r="W3" s="336" t="s">
        <v>312</v>
      </c>
      <c r="X3" s="325"/>
      <c r="Y3" s="325"/>
      <c r="Z3" s="325"/>
      <c r="AA3" s="325"/>
      <c r="AB3" s="325"/>
      <c r="AC3" s="325"/>
      <c r="AD3" s="325"/>
      <c r="AE3" s="325"/>
      <c r="AF3" s="325"/>
      <c r="AG3" s="325"/>
      <c r="AH3" s="325"/>
      <c r="AI3" s="325"/>
      <c r="AJ3" s="325"/>
      <c r="AK3" s="325"/>
      <c r="AL3" s="325"/>
      <c r="AM3" s="325"/>
      <c r="AN3" s="325"/>
      <c r="AO3" s="325"/>
    </row>
    <row r="4" spans="2:41" x14ac:dyDescent="0.2">
      <c r="B4" s="338" t="s">
        <v>221</v>
      </c>
      <c r="C4" s="339"/>
      <c r="D4" s="340"/>
      <c r="E4" s="340"/>
      <c r="F4" s="340"/>
      <c r="G4" s="340"/>
      <c r="H4" s="340"/>
      <c r="I4" s="340"/>
      <c r="J4" s="340"/>
      <c r="K4" s="340"/>
      <c r="L4" s="340"/>
      <c r="M4" s="340"/>
      <c r="N4" s="340"/>
      <c r="O4" s="340"/>
      <c r="P4" s="340"/>
      <c r="Q4" s="340"/>
      <c r="R4" s="340"/>
      <c r="S4" s="340"/>
      <c r="T4" s="340"/>
      <c r="U4" s="340"/>
      <c r="V4" s="340"/>
      <c r="W4" s="340"/>
      <c r="X4" s="325"/>
      <c r="Y4" s="325"/>
      <c r="Z4" s="325"/>
      <c r="AA4" s="325"/>
      <c r="AB4" s="325"/>
      <c r="AC4" s="325"/>
      <c r="AD4" s="325"/>
      <c r="AE4" s="325"/>
      <c r="AF4" s="325"/>
      <c r="AG4" s="325"/>
      <c r="AH4" s="325"/>
      <c r="AI4" s="325"/>
      <c r="AJ4" s="325"/>
      <c r="AK4" s="325"/>
      <c r="AL4" s="325"/>
      <c r="AM4" s="325"/>
      <c r="AN4" s="325"/>
      <c r="AO4" s="325"/>
    </row>
    <row r="5" spans="2:41" x14ac:dyDescent="0.2">
      <c r="B5" s="339" t="s">
        <v>315</v>
      </c>
      <c r="C5" s="338"/>
      <c r="D5" s="340"/>
      <c r="E5" s="340"/>
      <c r="F5" s="340"/>
      <c r="G5" s="340"/>
      <c r="H5" s="340"/>
      <c r="I5" s="340"/>
      <c r="J5" s="340"/>
      <c r="K5" s="340"/>
      <c r="L5" s="340"/>
      <c r="M5" s="340"/>
      <c r="N5" s="340"/>
      <c r="O5" s="340"/>
      <c r="P5" s="340"/>
      <c r="Q5" s="340"/>
      <c r="R5" s="340"/>
      <c r="S5" s="340"/>
      <c r="T5" s="340"/>
      <c r="U5" s="340"/>
      <c r="V5" s="340"/>
      <c r="W5" s="340"/>
      <c r="X5" s="325"/>
      <c r="Y5" s="325"/>
      <c r="Z5" s="325"/>
      <c r="AA5" s="325"/>
      <c r="AB5" s="325"/>
      <c r="AC5" s="325"/>
      <c r="AD5" s="325"/>
      <c r="AE5" s="325"/>
      <c r="AF5" s="325"/>
      <c r="AG5" s="325"/>
      <c r="AH5" s="325"/>
      <c r="AI5" s="325"/>
      <c r="AJ5" s="325"/>
      <c r="AK5" s="325"/>
      <c r="AL5" s="325"/>
      <c r="AM5" s="325"/>
      <c r="AN5" s="325"/>
      <c r="AO5" s="325"/>
    </row>
    <row r="6" spans="2:41" x14ac:dyDescent="0.2">
      <c r="B6" s="338" t="s">
        <v>316</v>
      </c>
      <c r="C6" s="338"/>
      <c r="D6" s="340"/>
      <c r="E6" s="340"/>
      <c r="F6" s="340"/>
      <c r="G6" s="340"/>
      <c r="H6" s="340"/>
      <c r="I6" s="340"/>
      <c r="J6" s="340"/>
      <c r="K6" s="340"/>
      <c r="L6" s="340"/>
      <c r="M6" s="340"/>
      <c r="N6" s="340"/>
      <c r="O6" s="340"/>
      <c r="P6" s="340"/>
      <c r="Q6" s="340"/>
      <c r="R6" s="340"/>
      <c r="S6" s="340"/>
      <c r="T6" s="340"/>
      <c r="U6" s="340"/>
      <c r="V6" s="340"/>
      <c r="W6" s="340"/>
      <c r="X6" s="325"/>
      <c r="Y6" s="325"/>
      <c r="Z6" s="325"/>
      <c r="AA6" s="325"/>
      <c r="AB6" s="325"/>
      <c r="AC6" s="325"/>
      <c r="AD6" s="325"/>
      <c r="AE6" s="325"/>
      <c r="AF6" s="325"/>
      <c r="AG6" s="325"/>
      <c r="AH6" s="325"/>
      <c r="AI6" s="325"/>
      <c r="AJ6" s="325"/>
      <c r="AK6" s="325"/>
      <c r="AL6" s="325"/>
      <c r="AM6" s="325"/>
      <c r="AN6" s="325"/>
      <c r="AO6" s="325"/>
    </row>
    <row r="7" spans="2:41" x14ac:dyDescent="0.2">
      <c r="B7" s="363" t="s">
        <v>226</v>
      </c>
      <c r="C7" s="341" t="s">
        <v>224</v>
      </c>
      <c r="D7" s="340"/>
      <c r="E7" s="340"/>
      <c r="F7" s="340"/>
      <c r="G7" s="340"/>
      <c r="H7" s="340"/>
      <c r="I7" s="340"/>
      <c r="J7" s="340"/>
      <c r="K7" s="340"/>
      <c r="L7" s="340"/>
      <c r="M7" s="340"/>
      <c r="N7" s="340"/>
      <c r="O7" s="340"/>
      <c r="P7" s="340"/>
      <c r="Q7" s="340"/>
      <c r="R7" s="340"/>
      <c r="S7" s="340"/>
      <c r="T7" s="340"/>
      <c r="U7" s="340"/>
      <c r="V7" s="340"/>
      <c r="W7" s="340"/>
      <c r="X7" s="325"/>
      <c r="Y7" s="325"/>
      <c r="Z7" s="325"/>
      <c r="AA7" s="325"/>
      <c r="AB7" s="325"/>
      <c r="AC7" s="325"/>
      <c r="AD7" s="325"/>
      <c r="AE7" s="325"/>
      <c r="AF7" s="325"/>
      <c r="AG7" s="325"/>
      <c r="AH7" s="325"/>
      <c r="AI7" s="325"/>
      <c r="AJ7" s="325"/>
      <c r="AK7" s="325"/>
      <c r="AL7" s="325"/>
      <c r="AM7" s="325"/>
      <c r="AN7" s="325"/>
      <c r="AO7" s="325"/>
    </row>
    <row r="8" spans="2:41" x14ac:dyDescent="0.2">
      <c r="B8" s="363"/>
      <c r="C8" s="341" t="s">
        <v>317</v>
      </c>
      <c r="D8" s="340"/>
      <c r="E8" s="340"/>
      <c r="F8" s="340"/>
      <c r="G8" s="340"/>
      <c r="H8" s="340"/>
      <c r="I8" s="340"/>
      <c r="J8" s="340"/>
      <c r="K8" s="340"/>
      <c r="L8" s="340"/>
      <c r="M8" s="340"/>
      <c r="N8" s="340"/>
      <c r="O8" s="340"/>
      <c r="P8" s="340"/>
      <c r="Q8" s="340"/>
      <c r="R8" s="340"/>
      <c r="S8" s="340"/>
      <c r="T8" s="340"/>
      <c r="U8" s="340"/>
      <c r="V8" s="340"/>
      <c r="W8" s="340"/>
      <c r="X8" s="325"/>
      <c r="Y8" s="325"/>
      <c r="Z8" s="325"/>
      <c r="AA8" s="325"/>
      <c r="AB8" s="325"/>
      <c r="AC8" s="325"/>
      <c r="AD8" s="325"/>
      <c r="AE8" s="325"/>
      <c r="AF8" s="325"/>
      <c r="AG8" s="325"/>
      <c r="AH8" s="325"/>
      <c r="AI8" s="325"/>
      <c r="AJ8" s="325"/>
      <c r="AK8" s="325"/>
      <c r="AL8" s="325"/>
      <c r="AM8" s="325"/>
      <c r="AN8" s="325"/>
      <c r="AO8" s="325"/>
    </row>
    <row r="9" spans="2:41" x14ac:dyDescent="0.2">
      <c r="B9" s="363"/>
      <c r="C9" s="341" t="s">
        <v>228</v>
      </c>
      <c r="D9" s="340"/>
      <c r="E9" s="340"/>
      <c r="F9" s="340"/>
      <c r="G9" s="340"/>
      <c r="H9" s="340"/>
      <c r="I9" s="340"/>
      <c r="J9" s="340"/>
      <c r="K9" s="340"/>
      <c r="L9" s="340"/>
      <c r="M9" s="340"/>
      <c r="N9" s="340"/>
      <c r="O9" s="340"/>
      <c r="P9" s="340"/>
      <c r="Q9" s="340"/>
      <c r="R9" s="340"/>
      <c r="S9" s="340"/>
      <c r="T9" s="340"/>
      <c r="U9" s="340"/>
      <c r="V9" s="340"/>
      <c r="W9" s="340"/>
      <c r="X9" s="325"/>
      <c r="Y9" s="325"/>
      <c r="Z9" s="325"/>
      <c r="AA9" s="325"/>
      <c r="AB9" s="325"/>
      <c r="AC9" s="325"/>
      <c r="AD9" s="325"/>
      <c r="AE9" s="325"/>
      <c r="AF9" s="325"/>
      <c r="AG9" s="325"/>
      <c r="AH9" s="325"/>
      <c r="AI9" s="325"/>
      <c r="AJ9" s="325"/>
      <c r="AK9" s="325"/>
      <c r="AL9" s="325"/>
      <c r="AM9" s="325"/>
      <c r="AN9" s="325"/>
      <c r="AO9" s="325"/>
    </row>
    <row r="10" spans="2:41" x14ac:dyDescent="0.2">
      <c r="B10" s="330" t="s">
        <v>187</v>
      </c>
      <c r="C10" s="338"/>
      <c r="D10" s="340">
        <f t="shared" ref="D10:M10" si="0">SUM(D4:D9)</f>
        <v>0</v>
      </c>
      <c r="E10" s="340">
        <f t="shared" si="0"/>
        <v>0</v>
      </c>
      <c r="F10" s="340">
        <f t="shared" si="0"/>
        <v>0</v>
      </c>
      <c r="G10" s="340">
        <f t="shared" si="0"/>
        <v>0</v>
      </c>
      <c r="H10" s="340">
        <f t="shared" si="0"/>
        <v>0</v>
      </c>
      <c r="I10" s="340">
        <f t="shared" si="0"/>
        <v>0</v>
      </c>
      <c r="J10" s="340">
        <f t="shared" si="0"/>
        <v>0</v>
      </c>
      <c r="K10" s="340">
        <f t="shared" si="0"/>
        <v>0</v>
      </c>
      <c r="L10" s="340">
        <f t="shared" si="0"/>
        <v>0</v>
      </c>
      <c r="M10" s="340">
        <f t="shared" si="0"/>
        <v>0</v>
      </c>
      <c r="N10" s="325"/>
      <c r="O10" s="325"/>
      <c r="P10" s="325"/>
      <c r="Q10" s="325"/>
      <c r="R10" s="325"/>
      <c r="S10" s="325"/>
      <c r="T10" s="325"/>
      <c r="U10" s="325"/>
      <c r="V10" s="325"/>
      <c r="W10" s="325"/>
      <c r="X10" s="325"/>
      <c r="Y10" s="325"/>
      <c r="Z10" s="325"/>
      <c r="AA10" s="325"/>
      <c r="AB10" s="325"/>
      <c r="AC10" s="325"/>
      <c r="AD10" s="325"/>
      <c r="AE10" s="325"/>
      <c r="AF10" s="325"/>
      <c r="AG10" s="325"/>
      <c r="AH10" s="325"/>
      <c r="AI10" s="325"/>
      <c r="AJ10" s="325"/>
      <c r="AK10" s="325"/>
      <c r="AL10" s="325"/>
      <c r="AM10" s="325"/>
      <c r="AN10" s="325"/>
      <c r="AO10" s="325"/>
    </row>
    <row r="11" spans="2:41" x14ac:dyDescent="0.2">
      <c r="B11" s="325"/>
      <c r="C11" s="325"/>
      <c r="D11" s="325"/>
      <c r="E11" s="325"/>
      <c r="F11" s="325"/>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325"/>
      <c r="AL11" s="325"/>
      <c r="AM11" s="325"/>
      <c r="AN11" s="325"/>
      <c r="AO11" s="325"/>
    </row>
    <row r="12" spans="2:41" x14ac:dyDescent="0.2">
      <c r="B12" s="325"/>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325"/>
      <c r="AL12" s="325"/>
      <c r="AM12" s="325"/>
      <c r="AN12" s="325"/>
      <c r="AO12" s="325"/>
    </row>
    <row r="13" spans="2:41" x14ac:dyDescent="0.2">
      <c r="B13" s="317"/>
      <c r="C13" s="318"/>
      <c r="D13" s="322" t="s">
        <v>313</v>
      </c>
      <c r="E13" s="323"/>
      <c r="F13" s="323"/>
      <c r="G13" s="323"/>
      <c r="H13" s="323"/>
      <c r="I13" s="323"/>
      <c r="J13" s="323"/>
      <c r="K13" s="323"/>
      <c r="L13" s="323"/>
      <c r="M13" s="324"/>
      <c r="N13" s="325"/>
      <c r="O13" s="325"/>
      <c r="P13" s="325"/>
      <c r="Q13" s="325"/>
      <c r="R13" s="325"/>
      <c r="S13" s="325"/>
      <c r="T13" s="325"/>
      <c r="U13" s="325"/>
      <c r="V13" s="325"/>
      <c r="W13" s="325"/>
      <c r="X13" s="325"/>
      <c r="Y13" s="325"/>
      <c r="Z13" s="325"/>
      <c r="AA13" s="325"/>
      <c r="AB13" s="325"/>
      <c r="AC13" s="325"/>
      <c r="AD13" s="325"/>
      <c r="AE13" s="325"/>
      <c r="AF13" s="325"/>
      <c r="AG13" s="325"/>
      <c r="AH13" s="325"/>
      <c r="AI13" s="325"/>
      <c r="AJ13" s="325"/>
      <c r="AK13" s="325"/>
      <c r="AL13" s="325"/>
      <c r="AM13" s="325"/>
      <c r="AN13" s="325"/>
      <c r="AO13" s="325"/>
    </row>
    <row r="14" spans="2:41" x14ac:dyDescent="0.2">
      <c r="B14" s="327"/>
      <c r="C14" s="328"/>
      <c r="D14" s="329" t="s">
        <v>176</v>
      </c>
      <c r="E14" s="330" t="s">
        <v>306</v>
      </c>
      <c r="F14" s="330"/>
      <c r="G14" s="330"/>
      <c r="H14" s="330"/>
      <c r="I14" s="330"/>
      <c r="J14" s="331" t="s">
        <v>307</v>
      </c>
      <c r="K14" s="332" t="s">
        <v>309</v>
      </c>
      <c r="L14" s="332" t="s">
        <v>310</v>
      </c>
      <c r="M14" s="331" t="s">
        <v>307</v>
      </c>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row>
    <row r="15" spans="2:41" x14ac:dyDescent="0.2">
      <c r="B15" s="334" t="s">
        <v>220</v>
      </c>
      <c r="C15" s="335"/>
      <c r="D15" s="336"/>
      <c r="E15" s="330" t="s">
        <v>328</v>
      </c>
      <c r="F15" s="330" t="s">
        <v>329</v>
      </c>
      <c r="G15" s="330" t="s">
        <v>330</v>
      </c>
      <c r="H15" s="330" t="s">
        <v>331</v>
      </c>
      <c r="I15" s="330" t="s">
        <v>332</v>
      </c>
      <c r="J15" s="336" t="s">
        <v>308</v>
      </c>
      <c r="K15" s="337"/>
      <c r="L15" s="337" t="s">
        <v>311</v>
      </c>
      <c r="M15" s="336" t="s">
        <v>312</v>
      </c>
      <c r="N15" s="325"/>
      <c r="O15" s="325"/>
      <c r="P15" s="325"/>
      <c r="Q15" s="325"/>
      <c r="R15" s="325"/>
      <c r="S15" s="325"/>
      <c r="T15" s="325"/>
      <c r="U15" s="325"/>
      <c r="V15" s="325"/>
      <c r="W15" s="325"/>
      <c r="X15" s="325"/>
      <c r="Y15" s="325"/>
      <c r="Z15" s="325"/>
      <c r="AA15" s="325"/>
      <c r="AB15" s="325"/>
      <c r="AC15" s="325"/>
      <c r="AD15" s="325"/>
      <c r="AE15" s="325"/>
      <c r="AF15" s="325"/>
      <c r="AG15" s="325"/>
      <c r="AH15" s="325"/>
      <c r="AI15" s="325"/>
      <c r="AJ15" s="325"/>
      <c r="AK15" s="325"/>
      <c r="AL15" s="325"/>
      <c r="AM15" s="325"/>
      <c r="AN15" s="325"/>
      <c r="AO15" s="325"/>
    </row>
    <row r="16" spans="2:41" x14ac:dyDescent="0.2">
      <c r="B16" s="338" t="s">
        <v>221</v>
      </c>
      <c r="C16" s="339"/>
      <c r="D16" s="340"/>
      <c r="E16" s="340"/>
      <c r="F16" s="340"/>
      <c r="G16" s="340"/>
      <c r="H16" s="340"/>
      <c r="I16" s="340"/>
      <c r="J16" s="340"/>
      <c r="K16" s="340"/>
      <c r="L16" s="340"/>
      <c r="M16" s="340"/>
      <c r="N16" s="325"/>
      <c r="O16" s="325"/>
      <c r="P16" s="325"/>
      <c r="Q16" s="325"/>
      <c r="R16" s="325"/>
      <c r="S16" s="325"/>
      <c r="T16" s="325"/>
      <c r="U16" s="325"/>
      <c r="V16" s="325"/>
      <c r="W16" s="325"/>
      <c r="X16" s="325"/>
      <c r="Y16" s="325"/>
      <c r="Z16" s="325"/>
      <c r="AA16" s="325"/>
      <c r="AB16" s="325"/>
      <c r="AC16" s="325"/>
      <c r="AD16" s="325"/>
      <c r="AE16" s="325"/>
      <c r="AF16" s="325"/>
      <c r="AG16" s="325"/>
      <c r="AH16" s="325"/>
      <c r="AI16" s="325"/>
      <c r="AJ16" s="325"/>
      <c r="AK16" s="325"/>
      <c r="AL16" s="325"/>
      <c r="AM16" s="325"/>
      <c r="AN16" s="325"/>
      <c r="AO16" s="325"/>
    </row>
    <row r="17" spans="2:42" x14ac:dyDescent="0.2">
      <c r="B17" s="339" t="s">
        <v>315</v>
      </c>
      <c r="C17" s="338"/>
      <c r="D17" s="340"/>
      <c r="E17" s="340"/>
      <c r="F17" s="340"/>
      <c r="G17" s="340"/>
      <c r="H17" s="340"/>
      <c r="I17" s="340"/>
      <c r="J17" s="340"/>
      <c r="K17" s="340"/>
      <c r="L17" s="340"/>
      <c r="M17" s="340"/>
      <c r="N17" s="325"/>
      <c r="O17" s="325"/>
      <c r="P17" s="325"/>
      <c r="Q17" s="325"/>
      <c r="R17" s="325"/>
      <c r="S17" s="325"/>
      <c r="T17" s="325"/>
      <c r="U17" s="325"/>
      <c r="V17" s="325"/>
      <c r="W17" s="325"/>
      <c r="X17" s="325"/>
      <c r="Y17" s="325"/>
      <c r="Z17" s="325"/>
      <c r="AA17" s="325"/>
      <c r="AB17" s="325"/>
      <c r="AC17" s="325"/>
      <c r="AD17" s="325"/>
      <c r="AE17" s="325"/>
      <c r="AF17" s="325"/>
      <c r="AG17" s="325"/>
      <c r="AH17" s="325"/>
      <c r="AI17" s="325"/>
      <c r="AJ17" s="325"/>
      <c r="AK17" s="325"/>
      <c r="AL17" s="325"/>
      <c r="AM17" s="325"/>
      <c r="AN17" s="325"/>
      <c r="AO17" s="325"/>
    </row>
    <row r="18" spans="2:42" x14ac:dyDescent="0.2">
      <c r="B18" s="338" t="s">
        <v>316</v>
      </c>
      <c r="C18" s="338"/>
      <c r="D18" s="340"/>
      <c r="E18" s="340"/>
      <c r="F18" s="340"/>
      <c r="G18" s="340"/>
      <c r="H18" s="340"/>
      <c r="I18" s="340"/>
      <c r="J18" s="340"/>
      <c r="K18" s="340"/>
      <c r="L18" s="340"/>
      <c r="M18" s="340"/>
      <c r="N18" s="325"/>
      <c r="O18" s="325"/>
      <c r="P18" s="325"/>
      <c r="Q18" s="325"/>
      <c r="R18" s="325"/>
      <c r="S18" s="325"/>
      <c r="T18" s="325"/>
      <c r="U18" s="325"/>
      <c r="V18" s="325"/>
      <c r="W18" s="325"/>
      <c r="X18" s="325"/>
      <c r="Y18" s="325"/>
      <c r="Z18" s="325"/>
      <c r="AA18" s="325"/>
      <c r="AB18" s="325"/>
      <c r="AC18" s="325"/>
      <c r="AD18" s="325"/>
      <c r="AE18" s="325"/>
      <c r="AF18" s="325"/>
      <c r="AG18" s="325"/>
      <c r="AH18" s="325"/>
      <c r="AI18" s="325"/>
      <c r="AJ18" s="325"/>
      <c r="AK18" s="325"/>
      <c r="AL18" s="325"/>
      <c r="AM18" s="325"/>
      <c r="AN18" s="325"/>
      <c r="AO18" s="325"/>
    </row>
    <row r="19" spans="2:42" ht="15" customHeight="1" x14ac:dyDescent="0.2">
      <c r="B19" s="364" t="s">
        <v>226</v>
      </c>
      <c r="C19" s="341" t="s">
        <v>224</v>
      </c>
      <c r="D19" s="340"/>
      <c r="E19" s="340"/>
      <c r="F19" s="340"/>
      <c r="G19" s="340"/>
      <c r="H19" s="340"/>
      <c r="I19" s="340"/>
      <c r="J19" s="340"/>
      <c r="K19" s="340"/>
      <c r="L19" s="340"/>
      <c r="M19" s="340"/>
      <c r="N19" s="325"/>
      <c r="O19" s="325"/>
      <c r="P19" s="325"/>
      <c r="Q19" s="325"/>
      <c r="R19" s="325"/>
      <c r="S19" s="325"/>
      <c r="T19" s="325"/>
      <c r="U19" s="325"/>
      <c r="V19" s="325"/>
      <c r="W19" s="325"/>
      <c r="X19" s="325"/>
      <c r="Y19" s="325"/>
      <c r="Z19" s="325"/>
      <c r="AA19" s="325"/>
      <c r="AB19" s="325"/>
      <c r="AC19" s="325"/>
      <c r="AD19" s="325"/>
      <c r="AE19" s="325"/>
      <c r="AF19" s="325"/>
      <c r="AG19" s="325"/>
      <c r="AH19" s="325"/>
      <c r="AI19" s="325"/>
      <c r="AJ19" s="325"/>
      <c r="AK19" s="325"/>
      <c r="AL19" s="325"/>
      <c r="AM19" s="325"/>
      <c r="AN19" s="325"/>
      <c r="AO19" s="325"/>
    </row>
    <row r="20" spans="2:42" x14ac:dyDescent="0.2">
      <c r="B20" s="365"/>
      <c r="C20" s="341" t="s">
        <v>317</v>
      </c>
      <c r="D20" s="340"/>
      <c r="E20" s="340"/>
      <c r="F20" s="340"/>
      <c r="G20" s="340"/>
      <c r="H20" s="340"/>
      <c r="I20" s="340"/>
      <c r="J20" s="340"/>
      <c r="K20" s="340"/>
      <c r="L20" s="340"/>
      <c r="M20" s="340"/>
      <c r="N20" s="325"/>
      <c r="O20" s="325"/>
      <c r="P20" s="325"/>
      <c r="Q20" s="325"/>
      <c r="R20" s="325"/>
      <c r="S20" s="325"/>
      <c r="T20" s="325"/>
      <c r="U20" s="325"/>
      <c r="V20" s="325"/>
      <c r="W20" s="325"/>
      <c r="X20" s="325"/>
      <c r="Y20" s="325"/>
      <c r="Z20" s="325"/>
      <c r="AA20" s="325"/>
      <c r="AB20" s="325"/>
      <c r="AC20" s="325"/>
      <c r="AD20" s="325"/>
      <c r="AE20" s="325"/>
      <c r="AF20" s="325"/>
      <c r="AG20" s="325"/>
      <c r="AH20" s="325"/>
      <c r="AI20" s="325"/>
      <c r="AJ20" s="325"/>
      <c r="AK20" s="325"/>
      <c r="AL20" s="325"/>
      <c r="AM20" s="325"/>
      <c r="AN20" s="325"/>
      <c r="AO20" s="325"/>
    </row>
    <row r="21" spans="2:42" ht="50.25" customHeight="1" x14ac:dyDescent="0.2">
      <c r="B21" s="366"/>
      <c r="C21" s="341" t="s">
        <v>228</v>
      </c>
      <c r="D21" s="340"/>
      <c r="E21" s="340"/>
      <c r="F21" s="340"/>
      <c r="G21" s="340"/>
      <c r="H21" s="340"/>
      <c r="I21" s="340"/>
      <c r="J21" s="340"/>
      <c r="K21" s="340"/>
      <c r="L21" s="340"/>
      <c r="M21" s="340"/>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5"/>
      <c r="AK21" s="325"/>
      <c r="AL21" s="325"/>
      <c r="AM21" s="325"/>
      <c r="AN21" s="325"/>
      <c r="AO21" s="325"/>
    </row>
    <row r="22" spans="2:42" x14ac:dyDescent="0.2">
      <c r="B22" s="330" t="s">
        <v>187</v>
      </c>
      <c r="C22" s="338"/>
      <c r="D22" s="340">
        <f t="shared" ref="D22:M22" si="1">SUM(D16:D21)</f>
        <v>0</v>
      </c>
      <c r="E22" s="340">
        <f t="shared" si="1"/>
        <v>0</v>
      </c>
      <c r="F22" s="340">
        <f t="shared" si="1"/>
        <v>0</v>
      </c>
      <c r="G22" s="340">
        <f t="shared" si="1"/>
        <v>0</v>
      </c>
      <c r="H22" s="340">
        <f t="shared" si="1"/>
        <v>0</v>
      </c>
      <c r="I22" s="340">
        <f t="shared" si="1"/>
        <v>0</v>
      </c>
      <c r="J22" s="340">
        <f t="shared" si="1"/>
        <v>0</v>
      </c>
      <c r="K22" s="340">
        <f t="shared" si="1"/>
        <v>0</v>
      </c>
      <c r="L22" s="340">
        <f t="shared" si="1"/>
        <v>0</v>
      </c>
      <c r="M22" s="340">
        <f t="shared" si="1"/>
        <v>0</v>
      </c>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325"/>
      <c r="AK22" s="325"/>
      <c r="AL22" s="325"/>
      <c r="AM22" s="325"/>
      <c r="AN22" s="325"/>
      <c r="AO22" s="325"/>
      <c r="AP22" s="325"/>
    </row>
    <row r="23" spans="2:42" x14ac:dyDescent="0.2">
      <c r="B23" s="325"/>
      <c r="C23" s="325"/>
      <c r="D23" s="325"/>
      <c r="E23" s="325"/>
      <c r="F23" s="325"/>
      <c r="G23" s="325"/>
      <c r="H23" s="325"/>
      <c r="I23" s="325"/>
      <c r="J23" s="325"/>
      <c r="K23" s="325"/>
      <c r="L23" s="325"/>
      <c r="M23" s="325"/>
      <c r="N23" s="325"/>
      <c r="O23" s="325"/>
      <c r="P23" s="325"/>
      <c r="Q23" s="325"/>
      <c r="R23" s="325"/>
      <c r="S23" s="325"/>
      <c r="T23" s="325"/>
      <c r="U23" s="325"/>
      <c r="V23" s="325"/>
      <c r="W23" s="325"/>
      <c r="X23" s="325"/>
      <c r="Y23" s="325"/>
      <c r="Z23" s="325"/>
      <c r="AA23" s="325"/>
      <c r="AB23" s="325"/>
      <c r="AC23" s="325"/>
      <c r="AD23" s="325"/>
      <c r="AE23" s="325"/>
      <c r="AF23" s="325"/>
      <c r="AG23" s="325"/>
      <c r="AH23" s="325"/>
      <c r="AI23" s="325"/>
      <c r="AJ23" s="325"/>
      <c r="AK23" s="325"/>
      <c r="AL23" s="325"/>
      <c r="AM23" s="325"/>
      <c r="AN23" s="325"/>
      <c r="AO23" s="325"/>
      <c r="AP23" s="325"/>
    </row>
    <row r="24" spans="2:42" x14ac:dyDescent="0.2">
      <c r="B24" s="325"/>
      <c r="C24" s="325"/>
      <c r="D24" s="325"/>
      <c r="E24" s="325"/>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342" t="s">
        <v>219</v>
      </c>
      <c r="AD24" s="342"/>
      <c r="AE24" s="342"/>
      <c r="AF24" s="342"/>
      <c r="AG24" s="343"/>
      <c r="AH24" s="343"/>
      <c r="AI24" s="343"/>
      <c r="AJ24" s="343"/>
      <c r="AK24" s="343"/>
      <c r="AL24" s="343"/>
      <c r="AM24" s="325"/>
      <c r="AN24" s="325"/>
      <c r="AO24" s="325"/>
      <c r="AP24" s="325"/>
    </row>
    <row r="25" spans="2:42" ht="22.5" x14ac:dyDescent="0.2">
      <c r="B25" s="325"/>
      <c r="C25" s="325"/>
      <c r="D25" s="325"/>
      <c r="E25" s="325"/>
      <c r="F25" s="325"/>
      <c r="G25" s="325"/>
      <c r="H25" s="325"/>
      <c r="I25" s="325"/>
      <c r="J25" s="325"/>
      <c r="K25" s="325"/>
      <c r="L25" s="325"/>
      <c r="M25" s="325"/>
      <c r="N25" s="325"/>
      <c r="O25" s="325"/>
      <c r="P25" s="325"/>
      <c r="Q25" s="325"/>
      <c r="R25" s="325"/>
      <c r="S25" s="325"/>
      <c r="T25" s="325"/>
      <c r="U25" s="325"/>
      <c r="V25" s="325"/>
      <c r="W25" s="325"/>
      <c r="X25" s="325"/>
      <c r="Y25" s="325"/>
      <c r="Z25" s="325"/>
      <c r="AA25" s="325"/>
      <c r="AB25" s="325"/>
      <c r="AC25" s="344" t="s">
        <v>220</v>
      </c>
      <c r="AD25" s="344"/>
      <c r="AE25" s="345" t="s">
        <v>235</v>
      </c>
      <c r="AF25" s="345" t="s">
        <v>235</v>
      </c>
      <c r="AG25" s="345" t="s">
        <v>229</v>
      </c>
      <c r="AH25" s="345" t="s">
        <v>230</v>
      </c>
      <c r="AI25" s="345" t="s">
        <v>231</v>
      </c>
      <c r="AJ25" s="345" t="s">
        <v>232</v>
      </c>
      <c r="AK25" s="345" t="s">
        <v>233</v>
      </c>
      <c r="AL25" s="345" t="s">
        <v>234</v>
      </c>
      <c r="AM25" s="325"/>
      <c r="AN25" s="325"/>
      <c r="AO25" s="325"/>
      <c r="AP25" s="325"/>
    </row>
    <row r="26" spans="2:42" x14ac:dyDescent="0.2">
      <c r="B26" s="325"/>
      <c r="C26" s="325"/>
      <c r="D26" s="325"/>
      <c r="E26" s="325"/>
      <c r="F26" s="325"/>
      <c r="G26" s="325"/>
      <c r="H26" s="325"/>
      <c r="I26" s="325"/>
      <c r="J26" s="325"/>
      <c r="K26" s="325"/>
      <c r="L26" s="325"/>
      <c r="M26" s="325"/>
      <c r="N26" s="325"/>
      <c r="O26" s="325"/>
      <c r="P26" s="325"/>
      <c r="Q26" s="325"/>
      <c r="R26" s="325"/>
      <c r="S26" s="325"/>
      <c r="T26" s="325"/>
      <c r="U26" s="325"/>
      <c r="V26" s="325"/>
      <c r="W26" s="325"/>
      <c r="X26" s="325"/>
      <c r="Y26" s="325"/>
      <c r="Z26" s="325"/>
      <c r="AA26" s="325"/>
      <c r="AB26" s="325"/>
      <c r="AC26" s="338" t="s">
        <v>221</v>
      </c>
      <c r="AD26" s="338"/>
      <c r="AE26" s="338" t="s">
        <v>94</v>
      </c>
      <c r="AF26" s="338" t="s">
        <v>94</v>
      </c>
      <c r="AG26" s="338"/>
      <c r="AH26" s="338"/>
      <c r="AI26" s="338"/>
      <c r="AJ26" s="338"/>
      <c r="AK26" s="338"/>
      <c r="AL26" s="338"/>
      <c r="AM26" s="325"/>
      <c r="AN26" s="325"/>
      <c r="AO26" s="325"/>
      <c r="AP26" s="325"/>
    </row>
    <row r="27" spans="2:42" x14ac:dyDescent="0.2">
      <c r="B27" s="325"/>
      <c r="C27" s="325"/>
      <c r="D27" s="325"/>
      <c r="E27" s="325"/>
      <c r="F27" s="325"/>
      <c r="G27" s="325"/>
      <c r="H27" s="325"/>
      <c r="I27" s="325"/>
      <c r="J27" s="325"/>
      <c r="K27" s="325"/>
      <c r="L27" s="325"/>
      <c r="M27" s="325"/>
      <c r="N27" s="325"/>
      <c r="O27" s="325"/>
      <c r="P27" s="325"/>
      <c r="Q27" s="325"/>
      <c r="R27" s="325"/>
      <c r="S27" s="325"/>
      <c r="T27" s="325"/>
      <c r="U27" s="325"/>
      <c r="V27" s="325"/>
      <c r="W27" s="325"/>
      <c r="X27" s="325"/>
      <c r="Y27" s="325"/>
      <c r="Z27" s="325"/>
      <c r="AA27" s="325"/>
      <c r="AB27" s="325"/>
      <c r="AC27" s="338" t="s">
        <v>222</v>
      </c>
      <c r="AD27" s="338"/>
      <c r="AE27" s="338" t="s">
        <v>94</v>
      </c>
      <c r="AF27" s="338" t="s">
        <v>94</v>
      </c>
      <c r="AG27" s="338"/>
      <c r="AH27" s="338"/>
      <c r="AI27" s="338"/>
      <c r="AJ27" s="338"/>
      <c r="AK27" s="338"/>
      <c r="AL27" s="338"/>
      <c r="AM27" s="325"/>
      <c r="AN27" s="325"/>
      <c r="AO27" s="325"/>
      <c r="AP27" s="325"/>
    </row>
    <row r="28" spans="2:42" x14ac:dyDescent="0.2">
      <c r="B28" s="325"/>
      <c r="C28" s="325"/>
      <c r="D28" s="325"/>
      <c r="E28" s="325"/>
      <c r="F28" s="325"/>
      <c r="G28" s="325"/>
      <c r="H28" s="325"/>
      <c r="I28" s="325"/>
      <c r="J28" s="325"/>
      <c r="K28" s="325"/>
      <c r="L28" s="325"/>
      <c r="M28" s="325"/>
      <c r="N28" s="325"/>
      <c r="O28" s="325"/>
      <c r="P28" s="325"/>
      <c r="Q28" s="325"/>
      <c r="R28" s="325"/>
      <c r="S28" s="325"/>
      <c r="T28" s="325"/>
      <c r="U28" s="325"/>
      <c r="V28" s="325"/>
      <c r="W28" s="325"/>
      <c r="X28" s="325"/>
      <c r="Y28" s="325"/>
      <c r="Z28" s="325"/>
      <c r="AA28" s="325"/>
      <c r="AB28" s="325"/>
      <c r="AC28" s="338" t="s">
        <v>223</v>
      </c>
      <c r="AD28" s="338"/>
      <c r="AE28" s="338" t="s">
        <v>94</v>
      </c>
      <c r="AF28" s="338" t="s">
        <v>94</v>
      </c>
      <c r="AG28" s="338"/>
      <c r="AH28" s="338"/>
      <c r="AI28" s="338"/>
      <c r="AJ28" s="338"/>
      <c r="AK28" s="338"/>
      <c r="AL28" s="338"/>
      <c r="AM28" s="325"/>
      <c r="AN28" s="325"/>
      <c r="AO28" s="325"/>
      <c r="AP28" s="325"/>
    </row>
    <row r="29" spans="2:42" ht="15" customHeight="1" x14ac:dyDescent="0.2">
      <c r="B29" s="325"/>
      <c r="C29" s="325"/>
      <c r="D29" s="325"/>
      <c r="E29" s="325"/>
      <c r="F29" s="325"/>
      <c r="G29" s="325"/>
      <c r="H29" s="325"/>
      <c r="I29" s="325"/>
      <c r="J29" s="325"/>
      <c r="K29" s="325"/>
      <c r="L29" s="325"/>
      <c r="M29" s="325"/>
      <c r="N29" s="325"/>
      <c r="O29" s="325"/>
      <c r="P29" s="325"/>
      <c r="Q29" s="325"/>
      <c r="R29" s="325"/>
      <c r="S29" s="325"/>
      <c r="T29" s="325"/>
      <c r="U29" s="325"/>
      <c r="V29" s="325"/>
      <c r="W29" s="325"/>
      <c r="X29" s="325"/>
      <c r="Y29" s="325"/>
      <c r="Z29" s="325"/>
      <c r="AA29" s="325"/>
      <c r="AB29" s="325"/>
      <c r="AC29" s="363" t="s">
        <v>226</v>
      </c>
      <c r="AD29" s="341" t="s">
        <v>224</v>
      </c>
      <c r="AE29" s="338" t="s">
        <v>94</v>
      </c>
      <c r="AF29" s="338" t="s">
        <v>94</v>
      </c>
      <c r="AG29" s="338"/>
      <c r="AH29" s="338"/>
      <c r="AI29" s="338"/>
      <c r="AJ29" s="338"/>
      <c r="AK29" s="338"/>
      <c r="AL29" s="338"/>
      <c r="AM29" s="325"/>
      <c r="AN29" s="325"/>
      <c r="AO29" s="325"/>
      <c r="AP29" s="325"/>
    </row>
    <row r="30" spans="2:42" x14ac:dyDescent="0.2">
      <c r="B30" s="325"/>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363"/>
      <c r="AD30" s="341" t="s">
        <v>227</v>
      </c>
      <c r="AE30" s="338" t="s">
        <v>94</v>
      </c>
      <c r="AF30" s="338" t="s">
        <v>94</v>
      </c>
      <c r="AG30" s="338"/>
      <c r="AH30" s="338"/>
      <c r="AI30" s="338"/>
      <c r="AJ30" s="338"/>
      <c r="AK30" s="338"/>
      <c r="AL30" s="338"/>
      <c r="AM30" s="325"/>
      <c r="AN30" s="325"/>
      <c r="AO30" s="325"/>
      <c r="AP30" s="325"/>
    </row>
    <row r="31" spans="2:42" x14ac:dyDescent="0.2">
      <c r="B31" s="325"/>
      <c r="C31" s="325"/>
      <c r="D31" s="325"/>
      <c r="E31" s="325"/>
      <c r="F31" s="325"/>
      <c r="G31" s="325"/>
      <c r="H31" s="325"/>
      <c r="I31" s="325"/>
      <c r="J31" s="325"/>
      <c r="K31" s="325"/>
      <c r="L31" s="325"/>
      <c r="M31" s="325"/>
      <c r="N31" s="325"/>
      <c r="O31" s="325"/>
      <c r="P31" s="325"/>
      <c r="Q31" s="325"/>
      <c r="R31" s="325"/>
      <c r="S31" s="325"/>
      <c r="T31" s="325"/>
      <c r="U31" s="325"/>
      <c r="V31" s="325"/>
      <c r="W31" s="325"/>
      <c r="X31" s="325"/>
      <c r="Y31" s="325"/>
      <c r="Z31" s="325"/>
      <c r="AA31" s="325"/>
      <c r="AB31" s="325"/>
      <c r="AC31" s="363"/>
      <c r="AD31" s="341" t="s">
        <v>228</v>
      </c>
      <c r="AE31" s="338" t="s">
        <v>94</v>
      </c>
      <c r="AF31" s="338" t="s">
        <v>94</v>
      </c>
      <c r="AG31" s="338"/>
      <c r="AH31" s="338"/>
      <c r="AI31" s="338"/>
      <c r="AJ31" s="338"/>
      <c r="AK31" s="338"/>
      <c r="AL31" s="338"/>
      <c r="AM31" s="325"/>
      <c r="AN31" s="325"/>
      <c r="AO31" s="325"/>
      <c r="AP31" s="325"/>
    </row>
    <row r="32" spans="2:42" x14ac:dyDescent="0.2">
      <c r="B32" s="325"/>
      <c r="C32" s="325"/>
      <c r="D32" s="325"/>
      <c r="E32" s="325"/>
      <c r="F32" s="325"/>
      <c r="G32" s="325"/>
      <c r="H32" s="325"/>
      <c r="I32" s="325"/>
      <c r="J32" s="325"/>
      <c r="K32" s="325"/>
      <c r="L32" s="325"/>
      <c r="M32" s="325"/>
      <c r="N32" s="325"/>
      <c r="O32" s="325"/>
      <c r="P32" s="325"/>
      <c r="Q32" s="325"/>
      <c r="R32" s="325"/>
      <c r="S32" s="325"/>
      <c r="T32" s="325"/>
      <c r="U32" s="325"/>
      <c r="V32" s="325"/>
      <c r="W32" s="325"/>
      <c r="X32" s="325"/>
      <c r="Y32" s="325"/>
      <c r="Z32" s="325"/>
      <c r="AA32" s="325"/>
      <c r="AB32" s="325"/>
      <c r="AC32" s="363"/>
      <c r="AD32" s="341" t="s">
        <v>225</v>
      </c>
      <c r="AE32" s="338" t="s">
        <v>94</v>
      </c>
      <c r="AF32" s="338" t="s">
        <v>94</v>
      </c>
      <c r="AG32" s="338"/>
      <c r="AH32" s="338"/>
      <c r="AI32" s="338"/>
      <c r="AJ32" s="338"/>
      <c r="AK32" s="338"/>
      <c r="AL32" s="338"/>
      <c r="AM32" s="325"/>
      <c r="AN32" s="325"/>
      <c r="AO32" s="325"/>
      <c r="AP32" s="325"/>
    </row>
    <row r="33" spans="2:42" x14ac:dyDescent="0.2">
      <c r="B33" s="325"/>
      <c r="C33" s="325"/>
      <c r="D33" s="325"/>
      <c r="E33" s="325"/>
      <c r="F33" s="325"/>
      <c r="G33" s="325"/>
      <c r="H33" s="325"/>
      <c r="I33" s="325"/>
      <c r="J33" s="325"/>
      <c r="K33" s="325"/>
      <c r="L33" s="325"/>
      <c r="M33" s="325"/>
      <c r="N33" s="325"/>
      <c r="O33" s="325"/>
      <c r="P33" s="325"/>
      <c r="Q33" s="325"/>
      <c r="R33" s="325"/>
      <c r="S33" s="325"/>
      <c r="T33" s="325"/>
      <c r="U33" s="325"/>
      <c r="V33" s="325"/>
      <c r="W33" s="325"/>
      <c r="X33" s="325"/>
      <c r="Y33" s="325"/>
      <c r="Z33" s="325"/>
      <c r="AA33" s="325"/>
      <c r="AB33" s="325"/>
      <c r="AC33" s="330" t="s">
        <v>176</v>
      </c>
      <c r="AD33" s="338"/>
      <c r="AE33" s="338"/>
      <c r="AF33" s="338"/>
      <c r="AG33" s="346">
        <f t="shared" ref="AG33:AL33" si="2">SUM(AG27:AG32)</f>
        <v>0</v>
      </c>
      <c r="AH33" s="346">
        <f t="shared" si="2"/>
        <v>0</v>
      </c>
      <c r="AI33" s="346">
        <f t="shared" si="2"/>
        <v>0</v>
      </c>
      <c r="AJ33" s="346">
        <f t="shared" si="2"/>
        <v>0</v>
      </c>
      <c r="AK33" s="346">
        <f t="shared" si="2"/>
        <v>0</v>
      </c>
      <c r="AL33" s="346">
        <f t="shared" si="2"/>
        <v>0</v>
      </c>
      <c r="AM33" s="325"/>
      <c r="AN33" s="325"/>
      <c r="AO33" s="325"/>
      <c r="AP33" s="325"/>
    </row>
    <row r="34" spans="2:42" ht="21" customHeight="1" x14ac:dyDescent="0.2">
      <c r="B34" s="325"/>
      <c r="C34" s="325"/>
      <c r="D34" s="325"/>
      <c r="E34" s="325"/>
      <c r="F34" s="325"/>
      <c r="G34" s="325"/>
      <c r="H34" s="325"/>
      <c r="I34" s="325"/>
      <c r="J34" s="325"/>
      <c r="K34" s="325"/>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row>
    <row r="35" spans="2:42" x14ac:dyDescent="0.2">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c r="Z35" s="325"/>
      <c r="AA35" s="325"/>
      <c r="AB35" s="325"/>
      <c r="AC35" s="325"/>
      <c r="AD35" s="325"/>
      <c r="AE35" s="325"/>
      <c r="AF35" s="325"/>
      <c r="AG35" s="325"/>
      <c r="AH35" s="325"/>
      <c r="AI35" s="325"/>
      <c r="AJ35" s="325"/>
      <c r="AK35" s="325"/>
      <c r="AL35" s="325"/>
      <c r="AM35" s="325"/>
      <c r="AN35" s="325"/>
      <c r="AO35" s="325"/>
      <c r="AP35" s="325"/>
    </row>
    <row r="36" spans="2:42" x14ac:dyDescent="0.2">
      <c r="B36" s="325"/>
      <c r="C36" s="325"/>
      <c r="D36" s="325"/>
      <c r="E36" s="325"/>
      <c r="F36" s="325"/>
      <c r="G36" s="325"/>
      <c r="H36" s="325"/>
      <c r="I36" s="325"/>
      <c r="J36" s="325"/>
      <c r="K36" s="325"/>
      <c r="L36" s="325"/>
      <c r="M36" s="325"/>
      <c r="N36" s="325"/>
      <c r="O36" s="325"/>
      <c r="P36" s="325"/>
      <c r="Q36" s="325"/>
      <c r="R36" s="325"/>
      <c r="S36" s="325"/>
      <c r="T36" s="325"/>
      <c r="U36" s="325"/>
      <c r="V36" s="325"/>
      <c r="W36" s="325"/>
      <c r="X36" s="325"/>
      <c r="Y36" s="325"/>
      <c r="Z36" s="325"/>
      <c r="AA36" s="325"/>
      <c r="AB36" s="325"/>
      <c r="AC36" s="325"/>
      <c r="AD36" s="325"/>
      <c r="AE36" s="325"/>
      <c r="AF36" s="325"/>
      <c r="AG36" s="325"/>
      <c r="AH36" s="325"/>
      <c r="AI36" s="325"/>
      <c r="AJ36" s="325"/>
      <c r="AK36" s="325"/>
      <c r="AL36" s="325"/>
      <c r="AM36" s="325"/>
      <c r="AN36" s="325"/>
      <c r="AO36" s="325"/>
      <c r="AP36" s="325"/>
    </row>
    <row r="37" spans="2:42" x14ac:dyDescent="0.2">
      <c r="B37" s="325"/>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c r="AB37" s="325"/>
      <c r="AC37" s="325"/>
      <c r="AD37" s="325"/>
      <c r="AE37" s="325"/>
      <c r="AF37" s="325"/>
      <c r="AG37" s="325"/>
      <c r="AH37" s="325"/>
      <c r="AI37" s="325"/>
      <c r="AJ37" s="325"/>
      <c r="AK37" s="325"/>
      <c r="AL37" s="325"/>
      <c r="AM37" s="325"/>
      <c r="AN37" s="347" t="s">
        <v>236</v>
      </c>
      <c r="AO37" s="348"/>
      <c r="AP37" s="325"/>
    </row>
    <row r="38" spans="2:42" x14ac:dyDescent="0.2">
      <c r="B38" s="325"/>
      <c r="C38" s="325"/>
      <c r="D38" s="325"/>
      <c r="E38" s="325"/>
      <c r="F38" s="325"/>
      <c r="G38" s="325"/>
      <c r="H38" s="325"/>
      <c r="I38" s="325"/>
      <c r="J38" s="325"/>
      <c r="K38" s="325"/>
      <c r="L38" s="325"/>
      <c r="M38" s="325"/>
      <c r="N38" s="325"/>
      <c r="O38" s="325"/>
      <c r="P38" s="325"/>
      <c r="Q38" s="325"/>
      <c r="R38" s="325"/>
      <c r="S38" s="325"/>
      <c r="T38" s="325"/>
      <c r="U38" s="325"/>
      <c r="V38" s="325"/>
      <c r="W38" s="325"/>
      <c r="X38" s="325"/>
      <c r="Y38" s="325"/>
      <c r="Z38" s="325"/>
      <c r="AA38" s="325"/>
      <c r="AB38" s="325"/>
      <c r="AC38" s="325"/>
      <c r="AD38" s="325"/>
      <c r="AE38" s="325"/>
      <c r="AF38" s="325"/>
      <c r="AG38" s="325"/>
      <c r="AH38" s="325"/>
      <c r="AI38" s="325"/>
      <c r="AJ38" s="325"/>
      <c r="AK38" s="325"/>
      <c r="AL38" s="325"/>
      <c r="AM38" s="325"/>
      <c r="AN38" s="349" t="s">
        <v>328</v>
      </c>
      <c r="AO38" s="350" t="s">
        <v>238</v>
      </c>
      <c r="AP38" s="325"/>
    </row>
    <row r="39" spans="2:42" x14ac:dyDescent="0.2">
      <c r="B39" s="325"/>
      <c r="C39" s="325"/>
      <c r="D39" s="325"/>
      <c r="E39" s="325"/>
      <c r="F39" s="325"/>
      <c r="G39" s="325"/>
      <c r="H39" s="325"/>
      <c r="I39" s="325"/>
      <c r="J39" s="325"/>
      <c r="K39" s="325"/>
      <c r="L39" s="325"/>
      <c r="M39" s="325"/>
      <c r="N39" s="325"/>
      <c r="O39" s="325"/>
      <c r="P39" s="325"/>
      <c r="Q39" s="325"/>
      <c r="R39" s="325"/>
      <c r="S39" s="325"/>
      <c r="T39" s="325"/>
      <c r="U39" s="325"/>
      <c r="V39" s="325"/>
      <c r="W39" s="325"/>
      <c r="X39" s="325"/>
      <c r="Y39" s="325"/>
      <c r="Z39" s="325"/>
      <c r="AA39" s="325"/>
      <c r="AB39" s="325"/>
      <c r="AC39" s="325"/>
      <c r="AD39" s="325"/>
      <c r="AE39" s="325"/>
      <c r="AF39" s="325"/>
      <c r="AG39" s="325"/>
      <c r="AH39" s="325"/>
      <c r="AI39" s="325"/>
      <c r="AJ39" s="325"/>
      <c r="AK39" s="325"/>
      <c r="AL39" s="325"/>
      <c r="AM39" s="325"/>
      <c r="AN39" s="349" t="s">
        <v>329</v>
      </c>
      <c r="AO39" s="350" t="s">
        <v>239</v>
      </c>
      <c r="AP39" s="325"/>
    </row>
    <row r="40" spans="2:42" x14ac:dyDescent="0.2">
      <c r="B40" s="325"/>
      <c r="C40" s="325"/>
      <c r="D40" s="325"/>
      <c r="E40" s="325"/>
      <c r="F40" s="325"/>
      <c r="G40" s="325"/>
      <c r="H40" s="325"/>
      <c r="I40" s="325"/>
      <c r="J40" s="325"/>
      <c r="K40" s="325"/>
      <c r="L40" s="325"/>
      <c r="M40" s="325"/>
      <c r="N40" s="325"/>
      <c r="O40" s="325"/>
      <c r="P40" s="325"/>
      <c r="Q40" s="325"/>
      <c r="R40" s="325"/>
      <c r="S40" s="325"/>
      <c r="T40" s="325"/>
      <c r="U40" s="325"/>
      <c r="V40" s="325"/>
      <c r="W40" s="325"/>
      <c r="X40" s="325"/>
      <c r="Y40" s="325"/>
      <c r="Z40" s="325"/>
      <c r="AA40" s="325"/>
      <c r="AB40" s="325"/>
      <c r="AC40" s="325"/>
      <c r="AD40" s="325"/>
      <c r="AE40" s="325"/>
      <c r="AF40" s="325"/>
      <c r="AG40" s="325"/>
      <c r="AH40" s="325"/>
      <c r="AI40" s="325"/>
      <c r="AJ40" s="325"/>
      <c r="AK40" s="325"/>
      <c r="AL40" s="325"/>
      <c r="AM40" s="325"/>
      <c r="AN40" s="349" t="s">
        <v>330</v>
      </c>
      <c r="AO40" s="350" t="s">
        <v>240</v>
      </c>
      <c r="AP40" s="325"/>
    </row>
    <row r="41" spans="2:42" ht="22.5" x14ac:dyDescent="0.2">
      <c r="B41" s="325"/>
      <c r="C41" s="325"/>
      <c r="D41" s="325"/>
      <c r="E41" s="325"/>
      <c r="F41" s="325"/>
      <c r="G41" s="325"/>
      <c r="H41" s="325"/>
      <c r="I41" s="325"/>
      <c r="J41" s="325"/>
      <c r="K41" s="325"/>
      <c r="L41" s="325"/>
      <c r="M41" s="325"/>
      <c r="N41" s="325"/>
      <c r="O41" s="325"/>
      <c r="P41" s="325"/>
      <c r="Q41" s="325"/>
      <c r="R41" s="325"/>
      <c r="S41" s="325"/>
      <c r="T41" s="325"/>
      <c r="U41" s="325"/>
      <c r="V41" s="325"/>
      <c r="W41" s="325"/>
      <c r="X41" s="325"/>
      <c r="Y41" s="325"/>
      <c r="Z41" s="325"/>
      <c r="AA41" s="325"/>
      <c r="AB41" s="325"/>
      <c r="AC41" s="325"/>
      <c r="AD41" s="325"/>
      <c r="AE41" s="325"/>
      <c r="AF41" s="325"/>
      <c r="AG41" s="325"/>
      <c r="AH41" s="325"/>
      <c r="AI41" s="325"/>
      <c r="AJ41" s="325"/>
      <c r="AK41" s="325"/>
      <c r="AL41" s="325"/>
      <c r="AM41" s="325"/>
      <c r="AN41" s="349" t="s">
        <v>331</v>
      </c>
      <c r="AO41" s="350" t="s">
        <v>241</v>
      </c>
      <c r="AP41" s="325"/>
    </row>
    <row r="42" spans="2:42" x14ac:dyDescent="0.2">
      <c r="B42" s="325"/>
      <c r="C42" s="325"/>
      <c r="D42" s="325"/>
      <c r="E42" s="325"/>
      <c r="F42" s="325"/>
      <c r="G42" s="325"/>
      <c r="H42" s="325"/>
      <c r="I42" s="325"/>
      <c r="J42" s="325"/>
      <c r="K42" s="325"/>
      <c r="L42" s="325"/>
      <c r="M42" s="325"/>
      <c r="N42" s="325"/>
      <c r="O42" s="325"/>
      <c r="P42" s="325"/>
      <c r="Q42" s="325"/>
      <c r="R42" s="325"/>
      <c r="S42" s="325"/>
      <c r="T42" s="325"/>
      <c r="U42" s="325"/>
      <c r="V42" s="325"/>
      <c r="W42" s="325"/>
      <c r="X42" s="325"/>
      <c r="Y42" s="325"/>
      <c r="Z42" s="325"/>
      <c r="AA42" s="325"/>
      <c r="AB42" s="325"/>
      <c r="AC42" s="325"/>
      <c r="AD42" s="325"/>
      <c r="AE42" s="325"/>
      <c r="AF42" s="325"/>
      <c r="AG42" s="325"/>
      <c r="AH42" s="325"/>
      <c r="AI42" s="325"/>
      <c r="AJ42" s="325"/>
      <c r="AK42" s="325"/>
      <c r="AL42" s="325"/>
      <c r="AM42" s="325"/>
      <c r="AN42" s="349" t="s">
        <v>332</v>
      </c>
      <c r="AO42" s="350" t="s">
        <v>237</v>
      </c>
      <c r="AP42" s="325"/>
    </row>
    <row r="43" spans="2:42" x14ac:dyDescent="0.2">
      <c r="B43" s="325"/>
      <c r="C43" s="325"/>
      <c r="D43" s="325"/>
      <c r="E43" s="325"/>
      <c r="F43" s="325"/>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325"/>
      <c r="AI43" s="325"/>
      <c r="AJ43" s="325"/>
      <c r="AK43" s="325"/>
      <c r="AL43" s="325"/>
      <c r="AM43" s="325"/>
      <c r="AN43" s="349" t="s">
        <v>334</v>
      </c>
      <c r="AO43" s="350" t="s">
        <v>242</v>
      </c>
      <c r="AP43" s="325"/>
    </row>
    <row r="44" spans="2:42" x14ac:dyDescent="0.2">
      <c r="B44" s="325"/>
      <c r="C44" s="325"/>
      <c r="D44" s="325"/>
      <c r="E44" s="325"/>
      <c r="F44" s="325"/>
      <c r="G44" s="325"/>
      <c r="H44" s="325"/>
      <c r="I44" s="325"/>
      <c r="J44" s="325"/>
      <c r="K44" s="325"/>
      <c r="L44" s="325"/>
      <c r="M44" s="325"/>
      <c r="N44" s="325"/>
      <c r="O44" s="325"/>
      <c r="P44" s="325"/>
      <c r="Q44" s="325"/>
      <c r="R44" s="325"/>
      <c r="S44" s="325"/>
      <c r="T44" s="325"/>
      <c r="U44" s="325"/>
      <c r="V44" s="325"/>
      <c r="W44" s="325"/>
      <c r="X44" s="325"/>
      <c r="Y44" s="325"/>
      <c r="Z44" s="325"/>
      <c r="AA44" s="325"/>
      <c r="AB44" s="325"/>
      <c r="AC44" s="325"/>
      <c r="AD44" s="325"/>
      <c r="AE44" s="325"/>
      <c r="AF44" s="325"/>
      <c r="AG44" s="325"/>
      <c r="AH44" s="325"/>
      <c r="AI44" s="325"/>
      <c r="AJ44" s="325"/>
      <c r="AK44" s="325"/>
      <c r="AL44" s="325"/>
      <c r="AM44" s="325"/>
      <c r="AN44" s="325"/>
      <c r="AO44" s="325"/>
      <c r="AP44" s="325"/>
    </row>
    <row r="45" spans="2:42" x14ac:dyDescent="0.2">
      <c r="B45" s="325"/>
      <c r="C45" s="325"/>
      <c r="D45" s="325"/>
      <c r="E45" s="325"/>
      <c r="F45" s="325"/>
      <c r="G45" s="325"/>
      <c r="H45" s="325"/>
      <c r="I45" s="325"/>
      <c r="J45" s="325"/>
      <c r="K45" s="325"/>
      <c r="L45" s="325"/>
      <c r="M45" s="325"/>
      <c r="N45" s="325"/>
      <c r="O45" s="325"/>
      <c r="P45" s="325"/>
      <c r="Q45" s="325"/>
      <c r="R45" s="325"/>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row>
    <row r="46" spans="2:42" x14ac:dyDescent="0.2">
      <c r="B46" s="325"/>
      <c r="C46" s="325"/>
      <c r="D46" s="325"/>
      <c r="E46" s="325"/>
      <c r="F46" s="325"/>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row>
    <row r="47" spans="2:42" x14ac:dyDescent="0.2">
      <c r="B47" s="325"/>
      <c r="C47" s="325"/>
      <c r="D47" s="325"/>
      <c r="E47" s="325"/>
      <c r="F47" s="325"/>
      <c r="G47" s="325"/>
      <c r="H47" s="325"/>
      <c r="I47" s="325"/>
      <c r="J47" s="325"/>
      <c r="K47" s="325"/>
      <c r="L47" s="325"/>
      <c r="M47" s="325"/>
      <c r="N47" s="325"/>
      <c r="O47" s="325"/>
      <c r="P47" s="325"/>
      <c r="Q47" s="325"/>
      <c r="R47" s="325"/>
      <c r="S47" s="325"/>
      <c r="T47" s="325"/>
      <c r="U47" s="325"/>
      <c r="V47" s="325"/>
      <c r="W47" s="325"/>
      <c r="X47" s="325"/>
      <c r="Y47" s="325"/>
      <c r="Z47" s="325"/>
      <c r="AA47" s="325"/>
      <c r="AB47" s="325"/>
      <c r="AC47" s="325"/>
      <c r="AD47" s="325"/>
      <c r="AE47" s="325"/>
      <c r="AF47" s="325"/>
      <c r="AG47" s="325"/>
      <c r="AH47" s="325"/>
      <c r="AI47" s="325"/>
      <c r="AJ47" s="325"/>
      <c r="AK47" s="325"/>
      <c r="AL47" s="325"/>
      <c r="AM47" s="325"/>
      <c r="AN47" s="325"/>
      <c r="AO47" s="325"/>
      <c r="AP47" s="325"/>
    </row>
    <row r="48" spans="2:42" x14ac:dyDescent="0.2">
      <c r="B48" s="325"/>
      <c r="C48" s="325"/>
      <c r="D48" s="325"/>
      <c r="E48" s="325"/>
      <c r="F48" s="325"/>
      <c r="G48" s="325"/>
      <c r="H48" s="325"/>
      <c r="I48" s="325"/>
      <c r="J48" s="325"/>
      <c r="K48" s="325"/>
      <c r="L48" s="325"/>
      <c r="M48" s="325"/>
      <c r="N48" s="325"/>
      <c r="O48" s="325"/>
      <c r="P48" s="325"/>
      <c r="Q48" s="325"/>
      <c r="R48" s="325"/>
      <c r="S48" s="325"/>
      <c r="T48" s="325"/>
      <c r="U48" s="325"/>
      <c r="V48" s="325"/>
      <c r="W48" s="325"/>
      <c r="X48" s="325"/>
      <c r="Y48" s="325"/>
      <c r="Z48" s="325"/>
      <c r="AA48" s="325"/>
      <c r="AB48" s="325"/>
      <c r="AC48" s="351"/>
      <c r="AD48" s="325"/>
      <c r="AE48" s="325"/>
      <c r="AF48" s="325"/>
      <c r="AG48" s="325"/>
      <c r="AH48" s="325"/>
      <c r="AI48" s="325"/>
      <c r="AJ48" s="325"/>
      <c r="AK48" s="325"/>
      <c r="AL48" s="325"/>
      <c r="AM48" s="325"/>
      <c r="AN48" s="325"/>
      <c r="AO48" s="325"/>
      <c r="AP48" s="325"/>
    </row>
    <row r="49" spans="29:29" x14ac:dyDescent="0.2">
      <c r="AC49" s="352"/>
    </row>
  </sheetData>
  <mergeCells count="3">
    <mergeCell ref="B7:B9"/>
    <mergeCell ref="B19:B21"/>
    <mergeCell ref="AC29:AC3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3"/>
  <sheetViews>
    <sheetView showGridLines="0" rightToLeft="1" zoomScale="85" zoomScaleNormal="85" workbookViewId="0">
      <selection activeCell="B37" sqref="B37"/>
    </sheetView>
  </sheetViews>
  <sheetFormatPr defaultColWidth="9.140625" defaultRowHeight="15" x14ac:dyDescent="0.25"/>
  <cols>
    <col min="1" max="1" width="3.42578125" style="3" customWidth="1"/>
    <col min="2" max="2" width="7.85546875" style="3" customWidth="1"/>
    <col min="3" max="3" width="12.5703125" style="3" bestFit="1" customWidth="1"/>
    <col min="4" max="19" width="9.7109375" style="3" customWidth="1"/>
    <col min="20" max="16384" width="9.140625" style="3"/>
  </cols>
  <sheetData>
    <row r="1" spans="1:19" ht="15.75" thickBot="1" x14ac:dyDescent="0.3">
      <c r="A1" s="262"/>
      <c r="B1" s="262"/>
      <c r="C1" s="262"/>
      <c r="D1" s="262"/>
      <c r="E1" s="262"/>
      <c r="F1" s="262"/>
      <c r="G1" s="262"/>
      <c r="H1" s="262"/>
      <c r="I1" s="262"/>
      <c r="J1" s="262"/>
      <c r="K1" s="262"/>
      <c r="L1" s="262"/>
      <c r="M1" s="262"/>
      <c r="N1" s="262"/>
      <c r="O1" s="262"/>
      <c r="P1" s="262"/>
      <c r="Q1" s="262"/>
      <c r="R1" s="262"/>
      <c r="S1" s="262"/>
    </row>
    <row r="2" spans="1:19" ht="24.75" customHeight="1" x14ac:dyDescent="0.25">
      <c r="A2" s="262"/>
      <c r="B2" s="372" t="s">
        <v>333</v>
      </c>
      <c r="C2" s="373"/>
      <c r="D2" s="373"/>
      <c r="E2" s="373"/>
      <c r="F2" s="373"/>
      <c r="G2" s="373"/>
      <c r="H2" s="373"/>
      <c r="I2" s="373"/>
      <c r="J2" s="373"/>
      <c r="K2" s="373"/>
      <c r="L2" s="373"/>
      <c r="M2" s="373"/>
      <c r="N2" s="373"/>
      <c r="O2" s="373"/>
      <c r="P2" s="373"/>
      <c r="Q2" s="373"/>
      <c r="R2" s="373"/>
      <c r="S2" s="374"/>
    </row>
    <row r="3" spans="1:19" ht="23.25" customHeight="1" x14ac:dyDescent="0.25">
      <c r="A3" s="262"/>
      <c r="B3" s="367" t="s">
        <v>262</v>
      </c>
      <c r="C3" s="233">
        <v>5</v>
      </c>
      <c r="D3" s="263"/>
      <c r="E3" s="263"/>
      <c r="F3" s="263"/>
      <c r="G3" s="263"/>
      <c r="H3" s="263"/>
      <c r="I3" s="264"/>
      <c r="J3" s="265"/>
      <c r="K3" s="263"/>
      <c r="L3" s="263"/>
      <c r="M3" s="263"/>
      <c r="N3" s="263"/>
      <c r="O3" s="263"/>
      <c r="P3" s="263"/>
      <c r="Q3" s="263"/>
      <c r="R3" s="263"/>
      <c r="S3" s="266"/>
    </row>
    <row r="4" spans="1:19" ht="23.25" customHeight="1" x14ac:dyDescent="0.25">
      <c r="A4" s="262"/>
      <c r="B4" s="367"/>
      <c r="C4" s="234">
        <v>4</v>
      </c>
      <c r="D4" s="267"/>
      <c r="E4" s="267"/>
      <c r="F4" s="267"/>
      <c r="G4" s="267"/>
      <c r="H4" s="267"/>
      <c r="I4" s="268"/>
      <c r="J4" s="269"/>
      <c r="K4" s="267"/>
      <c r="L4" s="267"/>
      <c r="M4" s="267"/>
      <c r="N4" s="267"/>
      <c r="O4" s="267"/>
      <c r="P4" s="267"/>
      <c r="Q4" s="267"/>
      <c r="R4" s="267"/>
      <c r="S4" s="270"/>
    </row>
    <row r="5" spans="1:19" ht="23.25" customHeight="1" x14ac:dyDescent="0.25">
      <c r="A5" s="262"/>
      <c r="B5" s="367"/>
      <c r="C5" s="234">
        <v>3</v>
      </c>
      <c r="D5" s="267"/>
      <c r="E5" s="267"/>
      <c r="F5" s="267"/>
      <c r="G5" s="267"/>
      <c r="H5" s="267"/>
      <c r="I5" s="268"/>
      <c r="J5" s="269"/>
      <c r="K5" s="267"/>
      <c r="L5" s="235" t="s">
        <v>79</v>
      </c>
      <c r="M5" s="267"/>
      <c r="N5" s="267"/>
      <c r="O5" s="267"/>
      <c r="P5" s="267"/>
      <c r="Q5" s="267"/>
      <c r="R5" s="267"/>
      <c r="S5" s="270"/>
    </row>
    <row r="6" spans="1:19" ht="23.25" customHeight="1" x14ac:dyDescent="0.25">
      <c r="A6" s="262"/>
      <c r="B6" s="367"/>
      <c r="C6" s="234">
        <v>2</v>
      </c>
      <c r="D6" s="267"/>
      <c r="E6" s="267"/>
      <c r="F6" s="267"/>
      <c r="G6" s="267"/>
      <c r="H6" s="236" t="s">
        <v>74</v>
      </c>
      <c r="I6" s="268"/>
      <c r="J6" s="269"/>
      <c r="K6" s="267"/>
      <c r="L6" s="237" t="s">
        <v>72</v>
      </c>
      <c r="M6" s="267"/>
      <c r="N6" s="235" t="s">
        <v>73</v>
      </c>
      <c r="O6" s="267"/>
      <c r="P6" s="235" t="s">
        <v>68</v>
      </c>
      <c r="Q6" s="267"/>
      <c r="R6" s="267"/>
      <c r="S6" s="270"/>
    </row>
    <row r="7" spans="1:19" ht="23.25" customHeight="1" x14ac:dyDescent="0.25">
      <c r="A7" s="262"/>
      <c r="B7" s="367"/>
      <c r="C7" s="238">
        <v>1</v>
      </c>
      <c r="D7" s="271"/>
      <c r="E7" s="271"/>
      <c r="F7" s="239" t="s">
        <v>80</v>
      </c>
      <c r="G7" s="236" t="s">
        <v>77</v>
      </c>
      <c r="H7" s="236" t="s">
        <v>71</v>
      </c>
      <c r="I7" s="240" t="s">
        <v>81</v>
      </c>
      <c r="J7" s="241" t="s">
        <v>78</v>
      </c>
      <c r="K7" s="242" t="s">
        <v>75</v>
      </c>
      <c r="L7" s="237" t="s">
        <v>69</v>
      </c>
      <c r="M7" s="235" t="s">
        <v>76</v>
      </c>
      <c r="N7" s="235" t="s">
        <v>70</v>
      </c>
      <c r="O7" s="237" t="s">
        <v>67</v>
      </c>
      <c r="P7" s="235" t="s">
        <v>66</v>
      </c>
      <c r="Q7" s="235" t="s">
        <v>65</v>
      </c>
      <c r="R7" s="235" t="s">
        <v>64</v>
      </c>
      <c r="S7" s="272"/>
    </row>
    <row r="8" spans="1:19" ht="23.25" customHeight="1" x14ac:dyDescent="0.25">
      <c r="A8" s="262"/>
      <c r="B8" s="367"/>
      <c r="C8" s="233" t="s">
        <v>259</v>
      </c>
      <c r="D8" s="233"/>
      <c r="E8" s="233"/>
      <c r="F8" s="233">
        <v>1</v>
      </c>
      <c r="G8" s="233">
        <v>1</v>
      </c>
      <c r="H8" s="233">
        <v>2</v>
      </c>
      <c r="I8" s="243">
        <v>1</v>
      </c>
      <c r="J8" s="244">
        <v>1</v>
      </c>
      <c r="K8" s="233">
        <v>1</v>
      </c>
      <c r="L8" s="233">
        <v>3</v>
      </c>
      <c r="M8" s="233">
        <v>1</v>
      </c>
      <c r="N8" s="233">
        <v>2</v>
      </c>
      <c r="O8" s="233">
        <v>1</v>
      </c>
      <c r="P8" s="233">
        <v>2</v>
      </c>
      <c r="Q8" s="233">
        <v>1</v>
      </c>
      <c r="R8" s="233">
        <v>1</v>
      </c>
      <c r="S8" s="245"/>
    </row>
    <row r="9" spans="1:19" ht="23.25" customHeight="1" x14ac:dyDescent="0.25">
      <c r="A9" s="262"/>
      <c r="B9" s="367"/>
      <c r="C9" s="238" t="s">
        <v>260</v>
      </c>
      <c r="D9" s="238"/>
      <c r="E9" s="238"/>
      <c r="F9" s="238">
        <f t="shared" ref="F9:R9" si="0">E9+F8</f>
        <v>1</v>
      </c>
      <c r="G9" s="238">
        <f t="shared" si="0"/>
        <v>2</v>
      </c>
      <c r="H9" s="238">
        <f t="shared" si="0"/>
        <v>4</v>
      </c>
      <c r="I9" s="246">
        <f t="shared" si="0"/>
        <v>5</v>
      </c>
      <c r="J9" s="247">
        <f t="shared" si="0"/>
        <v>6</v>
      </c>
      <c r="K9" s="238">
        <f t="shared" si="0"/>
        <v>7</v>
      </c>
      <c r="L9" s="238">
        <f t="shared" si="0"/>
        <v>10</v>
      </c>
      <c r="M9" s="238">
        <f t="shared" si="0"/>
        <v>11</v>
      </c>
      <c r="N9" s="238">
        <f t="shared" si="0"/>
        <v>13</v>
      </c>
      <c r="O9" s="238">
        <f t="shared" si="0"/>
        <v>14</v>
      </c>
      <c r="P9" s="238">
        <f t="shared" si="0"/>
        <v>16</v>
      </c>
      <c r="Q9" s="238">
        <f t="shared" si="0"/>
        <v>17</v>
      </c>
      <c r="R9" s="238">
        <f t="shared" si="0"/>
        <v>18</v>
      </c>
      <c r="S9" s="248"/>
    </row>
    <row r="10" spans="1:19" ht="32.25" customHeight="1" x14ac:dyDescent="0.25">
      <c r="A10" s="262"/>
      <c r="B10" s="368" t="s">
        <v>261</v>
      </c>
      <c r="C10" s="369"/>
      <c r="D10" s="249">
        <v>45</v>
      </c>
      <c r="E10" s="249">
        <f t="shared" ref="E10:S10" si="1">D10+1</f>
        <v>46</v>
      </c>
      <c r="F10" s="249">
        <f t="shared" si="1"/>
        <v>47</v>
      </c>
      <c r="G10" s="249">
        <f t="shared" si="1"/>
        <v>48</v>
      </c>
      <c r="H10" s="249">
        <f t="shared" si="1"/>
        <v>49</v>
      </c>
      <c r="I10" s="250">
        <f t="shared" si="1"/>
        <v>50</v>
      </c>
      <c r="J10" s="251">
        <f t="shared" si="1"/>
        <v>51</v>
      </c>
      <c r="K10" s="249">
        <f t="shared" si="1"/>
        <v>52</v>
      </c>
      <c r="L10" s="249">
        <f t="shared" si="1"/>
        <v>53</v>
      </c>
      <c r="M10" s="249">
        <f t="shared" si="1"/>
        <v>54</v>
      </c>
      <c r="N10" s="249">
        <f t="shared" si="1"/>
        <v>55</v>
      </c>
      <c r="O10" s="249">
        <f t="shared" si="1"/>
        <v>56</v>
      </c>
      <c r="P10" s="249">
        <f t="shared" si="1"/>
        <v>57</v>
      </c>
      <c r="Q10" s="249">
        <f t="shared" si="1"/>
        <v>58</v>
      </c>
      <c r="R10" s="249">
        <f t="shared" si="1"/>
        <v>59</v>
      </c>
      <c r="S10" s="252">
        <f t="shared" si="1"/>
        <v>60</v>
      </c>
    </row>
    <row r="11" spans="1:19" ht="29.25" customHeight="1" thickBot="1" x14ac:dyDescent="0.3">
      <c r="A11" s="262"/>
      <c r="B11" s="370" t="s">
        <v>263</v>
      </c>
      <c r="C11" s="371"/>
      <c r="D11" s="253">
        <v>43000</v>
      </c>
      <c r="E11" s="253">
        <f t="shared" ref="E11:S11" si="2">D11+7</f>
        <v>43007</v>
      </c>
      <c r="F11" s="253">
        <f t="shared" si="2"/>
        <v>43014</v>
      </c>
      <c r="G11" s="253">
        <f t="shared" si="2"/>
        <v>43021</v>
      </c>
      <c r="H11" s="253">
        <f t="shared" si="2"/>
        <v>43028</v>
      </c>
      <c r="I11" s="254">
        <f t="shared" si="2"/>
        <v>43035</v>
      </c>
      <c r="J11" s="255">
        <f t="shared" si="2"/>
        <v>43042</v>
      </c>
      <c r="K11" s="253">
        <f t="shared" si="2"/>
        <v>43049</v>
      </c>
      <c r="L11" s="253">
        <f t="shared" si="2"/>
        <v>43056</v>
      </c>
      <c r="M11" s="253">
        <f t="shared" si="2"/>
        <v>43063</v>
      </c>
      <c r="N11" s="253">
        <f t="shared" si="2"/>
        <v>43070</v>
      </c>
      <c r="O11" s="253">
        <f t="shared" si="2"/>
        <v>43077</v>
      </c>
      <c r="P11" s="253">
        <f t="shared" si="2"/>
        <v>43084</v>
      </c>
      <c r="Q11" s="253">
        <f t="shared" si="2"/>
        <v>43091</v>
      </c>
      <c r="R11" s="253">
        <f t="shared" si="2"/>
        <v>43098</v>
      </c>
      <c r="S11" s="256">
        <f t="shared" si="2"/>
        <v>43105</v>
      </c>
    </row>
    <row r="12" spans="1:19" ht="9" customHeight="1" x14ac:dyDescent="0.25">
      <c r="A12" s="262"/>
      <c r="B12" s="273"/>
      <c r="C12" s="274"/>
      <c r="D12" s="274"/>
      <c r="E12" s="274"/>
      <c r="F12" s="274"/>
      <c r="G12" s="274"/>
      <c r="H12" s="274"/>
      <c r="I12" s="274"/>
      <c r="J12" s="274"/>
      <c r="K12" s="274"/>
      <c r="L12" s="274"/>
      <c r="M12" s="274"/>
      <c r="N12" s="274"/>
      <c r="O12" s="274"/>
      <c r="P12" s="274"/>
      <c r="Q12" s="274"/>
      <c r="R12" s="274"/>
      <c r="S12" s="275"/>
    </row>
    <row r="13" spans="1:19" ht="15.75" customHeight="1" x14ac:dyDescent="0.25">
      <c r="A13" s="262"/>
      <c r="B13" s="276"/>
      <c r="C13" s="258" t="s">
        <v>264</v>
      </c>
      <c r="D13" s="258"/>
      <c r="E13" s="258"/>
      <c r="F13" s="258"/>
      <c r="G13" s="258"/>
      <c r="H13" s="258"/>
      <c r="I13" s="258"/>
      <c r="J13" s="258"/>
      <c r="K13" s="258"/>
      <c r="L13" s="258"/>
      <c r="M13" s="258"/>
      <c r="N13" s="258"/>
      <c r="O13" s="258"/>
      <c r="P13" s="258"/>
      <c r="Q13" s="258"/>
      <c r="R13" s="258"/>
      <c r="S13" s="277"/>
    </row>
    <row r="14" spans="1:19" x14ac:dyDescent="0.25">
      <c r="A14" s="262"/>
      <c r="B14" s="276"/>
      <c r="C14" s="258"/>
      <c r="D14" s="258" t="s">
        <v>265</v>
      </c>
      <c r="E14" s="258"/>
      <c r="F14" s="258"/>
      <c r="G14" s="258"/>
      <c r="H14" s="258"/>
      <c r="I14" s="258" t="s">
        <v>265</v>
      </c>
      <c r="J14" s="258"/>
      <c r="K14" s="258"/>
      <c r="L14" s="258"/>
      <c r="M14" s="258"/>
      <c r="N14" s="258" t="s">
        <v>265</v>
      </c>
      <c r="O14" s="258"/>
      <c r="P14" s="258"/>
      <c r="Q14" s="258"/>
      <c r="R14" s="258"/>
      <c r="S14" s="277"/>
    </row>
    <row r="15" spans="1:19" x14ac:dyDescent="0.25">
      <c r="A15" s="262"/>
      <c r="B15" s="276"/>
      <c r="C15" s="258"/>
      <c r="D15" s="237">
        <v>100</v>
      </c>
      <c r="E15" s="315" t="s">
        <v>266</v>
      </c>
      <c r="F15" s="258"/>
      <c r="G15" s="258"/>
      <c r="H15" s="258"/>
      <c r="I15" s="257">
        <v>200</v>
      </c>
      <c r="J15" s="315" t="s">
        <v>267</v>
      </c>
      <c r="K15" s="258"/>
      <c r="L15" s="258"/>
      <c r="M15" s="258"/>
      <c r="N15" s="235">
        <v>300</v>
      </c>
      <c r="O15" s="315" t="s">
        <v>268</v>
      </c>
      <c r="P15" s="258"/>
      <c r="Q15" s="258"/>
      <c r="R15" s="258"/>
      <c r="S15" s="277"/>
    </row>
    <row r="16" spans="1:19" x14ac:dyDescent="0.25">
      <c r="A16" s="262"/>
      <c r="B16" s="276"/>
      <c r="C16" s="258"/>
      <c r="D16" s="258"/>
      <c r="E16" s="258"/>
      <c r="F16" s="258"/>
      <c r="G16" s="258"/>
      <c r="H16" s="258"/>
      <c r="I16" s="258"/>
      <c r="J16" s="258"/>
      <c r="K16" s="258"/>
      <c r="L16" s="258"/>
      <c r="M16" s="258"/>
      <c r="N16" s="258"/>
      <c r="O16" s="258"/>
      <c r="P16" s="258"/>
      <c r="Q16" s="258"/>
      <c r="R16" s="258"/>
      <c r="S16" s="277"/>
    </row>
    <row r="17" spans="1:19" x14ac:dyDescent="0.25">
      <c r="A17" s="262"/>
      <c r="B17" s="276"/>
      <c r="C17" s="258"/>
      <c r="D17" s="258" t="s">
        <v>269</v>
      </c>
      <c r="E17" s="258"/>
      <c r="F17" s="258"/>
      <c r="G17" s="258"/>
      <c r="H17" s="258"/>
      <c r="I17" s="258" t="s">
        <v>269</v>
      </c>
      <c r="J17" s="258"/>
      <c r="K17" s="258"/>
      <c r="L17" s="258"/>
      <c r="M17" s="258"/>
      <c r="N17" s="258" t="s">
        <v>269</v>
      </c>
      <c r="O17" s="258"/>
      <c r="P17" s="258"/>
      <c r="Q17" s="258"/>
      <c r="R17" s="258"/>
      <c r="S17" s="277"/>
    </row>
    <row r="18" spans="1:19" x14ac:dyDescent="0.25">
      <c r="A18" s="262"/>
      <c r="B18" s="276"/>
      <c r="C18" s="258">
        <v>1</v>
      </c>
      <c r="D18" s="237" t="s">
        <v>81</v>
      </c>
      <c r="E18" s="314" t="s">
        <v>270</v>
      </c>
      <c r="F18" s="258"/>
      <c r="G18" s="258"/>
      <c r="H18" s="258">
        <v>7</v>
      </c>
      <c r="I18" s="257" t="s">
        <v>80</v>
      </c>
      <c r="J18" s="69" t="s">
        <v>276</v>
      </c>
      <c r="K18" s="258"/>
      <c r="L18" s="258"/>
      <c r="M18" s="258">
        <v>11</v>
      </c>
      <c r="N18" s="235" t="s">
        <v>79</v>
      </c>
      <c r="O18" s="314" t="s">
        <v>282</v>
      </c>
      <c r="P18" s="258"/>
      <c r="Q18" s="258"/>
      <c r="R18" s="258"/>
      <c r="S18" s="277"/>
    </row>
    <row r="19" spans="1:19" x14ac:dyDescent="0.25">
      <c r="A19" s="262"/>
      <c r="B19" s="276"/>
      <c r="C19" s="258">
        <v>2</v>
      </c>
      <c r="D19" s="237" t="s">
        <v>78</v>
      </c>
      <c r="E19" s="314" t="s">
        <v>271</v>
      </c>
      <c r="F19" s="258"/>
      <c r="G19" s="258"/>
      <c r="H19" s="258">
        <v>8</v>
      </c>
      <c r="I19" s="257" t="s">
        <v>77</v>
      </c>
      <c r="J19" s="69" t="s">
        <v>277</v>
      </c>
      <c r="K19" s="258"/>
      <c r="L19" s="258"/>
      <c r="M19" s="258">
        <v>12</v>
      </c>
      <c r="N19" s="235" t="s">
        <v>76</v>
      </c>
      <c r="O19" s="314" t="s">
        <v>283</v>
      </c>
      <c r="P19" s="258"/>
      <c r="Q19" s="258"/>
      <c r="R19" s="258"/>
      <c r="S19" s="277"/>
    </row>
    <row r="20" spans="1:19" x14ac:dyDescent="0.25">
      <c r="A20" s="262"/>
      <c r="B20" s="276"/>
      <c r="C20" s="258">
        <v>3</v>
      </c>
      <c r="D20" s="237" t="s">
        <v>75</v>
      </c>
      <c r="E20" s="314" t="s">
        <v>272</v>
      </c>
      <c r="F20" s="258"/>
      <c r="G20" s="258"/>
      <c r="H20" s="258">
        <v>9</v>
      </c>
      <c r="I20" s="257" t="s">
        <v>74</v>
      </c>
      <c r="J20" s="69" t="s">
        <v>278</v>
      </c>
      <c r="K20" s="258"/>
      <c r="L20" s="258"/>
      <c r="M20" s="258">
        <v>13</v>
      </c>
      <c r="N20" s="235" t="s">
        <v>73</v>
      </c>
      <c r="O20" s="314" t="s">
        <v>284</v>
      </c>
      <c r="P20" s="258"/>
      <c r="Q20" s="258"/>
      <c r="R20" s="258"/>
      <c r="S20" s="277"/>
    </row>
    <row r="21" spans="1:19" x14ac:dyDescent="0.25">
      <c r="A21" s="262"/>
      <c r="B21" s="276"/>
      <c r="C21" s="258">
        <v>4</v>
      </c>
      <c r="D21" s="237" t="s">
        <v>72</v>
      </c>
      <c r="E21" s="314" t="s">
        <v>273</v>
      </c>
      <c r="F21" s="258"/>
      <c r="G21" s="258"/>
      <c r="H21" s="258">
        <v>10</v>
      </c>
      <c r="I21" s="257" t="s">
        <v>71</v>
      </c>
      <c r="J21" s="69" t="s">
        <v>279</v>
      </c>
      <c r="K21" s="258"/>
      <c r="L21" s="258"/>
      <c r="M21" s="258">
        <v>14</v>
      </c>
      <c r="N21" s="235" t="s">
        <v>70</v>
      </c>
      <c r="O21" s="314" t="s">
        <v>285</v>
      </c>
      <c r="P21" s="258"/>
      <c r="Q21" s="258"/>
      <c r="R21" s="258"/>
      <c r="S21" s="277"/>
    </row>
    <row r="22" spans="1:19" x14ac:dyDescent="0.25">
      <c r="A22" s="262"/>
      <c r="B22" s="276"/>
      <c r="C22" s="258">
        <v>5</v>
      </c>
      <c r="D22" s="237" t="s">
        <v>69</v>
      </c>
      <c r="E22" s="314" t="s">
        <v>275</v>
      </c>
      <c r="F22" s="258"/>
      <c r="G22" s="258"/>
      <c r="H22" s="258"/>
      <c r="I22" s="258"/>
      <c r="J22" s="69"/>
      <c r="K22" s="258"/>
      <c r="L22" s="258"/>
      <c r="M22" s="258">
        <v>15</v>
      </c>
      <c r="N22" s="235" t="s">
        <v>68</v>
      </c>
      <c r="O22" s="314" t="s">
        <v>286</v>
      </c>
      <c r="P22" s="258"/>
      <c r="Q22" s="258"/>
      <c r="R22" s="258"/>
      <c r="S22" s="277"/>
    </row>
    <row r="23" spans="1:19" x14ac:dyDescent="0.25">
      <c r="A23" s="262"/>
      <c r="B23" s="276"/>
      <c r="C23" s="258">
        <v>6</v>
      </c>
      <c r="D23" s="237" t="s">
        <v>67</v>
      </c>
      <c r="E23" s="314" t="s">
        <v>274</v>
      </c>
      <c r="F23" s="258"/>
      <c r="G23" s="258"/>
      <c r="H23" s="258"/>
      <c r="I23" s="259"/>
      <c r="J23" s="69" t="s">
        <v>280</v>
      </c>
      <c r="K23" s="258"/>
      <c r="L23" s="258"/>
      <c r="M23" s="258">
        <v>16</v>
      </c>
      <c r="N23" s="235" t="s">
        <v>66</v>
      </c>
      <c r="O23" s="69" t="s">
        <v>289</v>
      </c>
      <c r="P23" s="258"/>
      <c r="Q23" s="258"/>
      <c r="R23" s="258"/>
      <c r="S23" s="277"/>
    </row>
    <row r="24" spans="1:19" x14ac:dyDescent="0.25">
      <c r="A24" s="262"/>
      <c r="B24" s="276"/>
      <c r="C24" s="258"/>
      <c r="D24" s="258"/>
      <c r="E24" s="258"/>
      <c r="F24" s="258"/>
      <c r="G24" s="258"/>
      <c r="H24" s="258"/>
      <c r="I24" s="260"/>
      <c r="J24" s="69" t="s">
        <v>281</v>
      </c>
      <c r="K24" s="258"/>
      <c r="L24" s="258"/>
      <c r="M24" s="258">
        <v>17</v>
      </c>
      <c r="N24" s="235" t="s">
        <v>65</v>
      </c>
      <c r="O24" s="314" t="s">
        <v>287</v>
      </c>
      <c r="P24" s="258"/>
      <c r="Q24" s="258"/>
      <c r="R24" s="258"/>
      <c r="S24" s="277"/>
    </row>
    <row r="25" spans="1:19" x14ac:dyDescent="0.25">
      <c r="A25" s="262"/>
      <c r="B25" s="276"/>
      <c r="C25" s="258"/>
      <c r="D25" s="258"/>
      <c r="E25" s="258"/>
      <c r="F25" s="258"/>
      <c r="G25" s="258"/>
      <c r="H25" s="258"/>
      <c r="I25" s="258"/>
      <c r="J25" s="258"/>
      <c r="K25" s="258"/>
      <c r="L25" s="258"/>
      <c r="M25" s="258">
        <v>18</v>
      </c>
      <c r="N25" s="235" t="s">
        <v>64</v>
      </c>
      <c r="O25" s="314" t="s">
        <v>288</v>
      </c>
      <c r="P25" s="258"/>
      <c r="Q25" s="258"/>
      <c r="R25" s="258"/>
      <c r="S25" s="277"/>
    </row>
    <row r="26" spans="1:19" ht="15.75" thickBot="1" x14ac:dyDescent="0.3">
      <c r="A26" s="262"/>
      <c r="B26" s="278"/>
      <c r="C26" s="261"/>
      <c r="D26" s="261"/>
      <c r="E26" s="261"/>
      <c r="F26" s="261"/>
      <c r="G26" s="261"/>
      <c r="H26" s="261"/>
      <c r="I26" s="261"/>
      <c r="J26" s="261"/>
      <c r="K26" s="261"/>
      <c r="L26" s="261"/>
      <c r="M26" s="261"/>
      <c r="N26" s="261"/>
      <c r="O26" s="261"/>
      <c r="P26" s="261"/>
      <c r="Q26" s="261"/>
      <c r="R26" s="261"/>
      <c r="S26" s="279"/>
    </row>
    <row r="27" spans="1:19" x14ac:dyDescent="0.25">
      <c r="A27" s="262"/>
      <c r="B27" s="262"/>
      <c r="C27" s="262"/>
      <c r="D27" s="262"/>
      <c r="E27" s="262"/>
      <c r="F27" s="262"/>
      <c r="G27" s="262"/>
      <c r="H27" s="262"/>
      <c r="I27" s="262"/>
      <c r="J27" s="262"/>
      <c r="K27" s="262"/>
      <c r="L27" s="262"/>
      <c r="M27" s="262"/>
      <c r="N27" s="262"/>
      <c r="O27" s="262"/>
      <c r="P27" s="262"/>
      <c r="Q27" s="262"/>
      <c r="R27" s="262"/>
      <c r="S27" s="262"/>
    </row>
    <row r="28" spans="1:19" x14ac:dyDescent="0.25">
      <c r="A28" s="262"/>
      <c r="B28" s="262"/>
      <c r="C28" s="262"/>
      <c r="D28" s="262"/>
      <c r="E28" s="262"/>
      <c r="F28" s="262"/>
      <c r="G28" s="262"/>
      <c r="H28" s="262"/>
      <c r="I28" s="262"/>
      <c r="J28" s="262"/>
      <c r="K28" s="262"/>
      <c r="L28" s="262"/>
      <c r="M28" s="262"/>
      <c r="N28" s="262"/>
      <c r="O28" s="262"/>
      <c r="P28" s="262"/>
      <c r="Q28" s="262"/>
      <c r="R28" s="262"/>
      <c r="S28" s="262"/>
    </row>
    <row r="29" spans="1:19" x14ac:dyDescent="0.25">
      <c r="A29" s="262"/>
      <c r="B29" s="262"/>
      <c r="C29" s="262"/>
      <c r="D29" s="262"/>
      <c r="E29" s="262"/>
      <c r="F29" s="262"/>
      <c r="G29" s="262"/>
      <c r="H29" s="262"/>
      <c r="I29" s="262"/>
      <c r="J29" s="262"/>
      <c r="K29" s="262"/>
      <c r="L29" s="262"/>
      <c r="M29" s="262"/>
      <c r="N29" s="262"/>
      <c r="O29" s="262"/>
      <c r="P29" s="262"/>
      <c r="Q29" s="262"/>
      <c r="R29" s="262"/>
      <c r="S29" s="262"/>
    </row>
    <row r="30" spans="1:19" x14ac:dyDescent="0.25">
      <c r="A30" s="262"/>
      <c r="B30" s="262"/>
      <c r="C30" s="262"/>
      <c r="D30" s="262"/>
      <c r="E30" s="262"/>
      <c r="F30" s="262"/>
      <c r="G30" s="262"/>
      <c r="H30" s="262"/>
      <c r="I30" s="262"/>
      <c r="J30" s="262"/>
      <c r="K30" s="262"/>
      <c r="L30" s="262"/>
      <c r="M30" s="262"/>
      <c r="N30" s="262"/>
      <c r="O30" s="262"/>
      <c r="P30" s="262"/>
      <c r="Q30" s="262"/>
      <c r="R30" s="262"/>
      <c r="S30" s="262"/>
    </row>
    <row r="31" spans="1:19" x14ac:dyDescent="0.25">
      <c r="A31" s="262"/>
      <c r="B31" s="262"/>
      <c r="C31" s="262"/>
      <c r="D31" s="262"/>
      <c r="E31" s="262"/>
      <c r="F31" s="262"/>
      <c r="G31" s="262"/>
      <c r="H31" s="262"/>
      <c r="I31" s="262"/>
      <c r="J31" s="262"/>
      <c r="K31" s="262"/>
      <c r="L31" s="262"/>
      <c r="M31" s="262"/>
      <c r="N31" s="262"/>
      <c r="O31" s="262"/>
      <c r="P31" s="262"/>
      <c r="Q31" s="262"/>
      <c r="R31" s="262"/>
      <c r="S31" s="262"/>
    </row>
    <row r="32" spans="1:19" x14ac:dyDescent="0.25">
      <c r="A32" s="262"/>
      <c r="B32" s="262"/>
      <c r="C32" s="262"/>
      <c r="D32" s="262"/>
      <c r="E32" s="262"/>
      <c r="F32" s="262"/>
      <c r="G32" s="262"/>
      <c r="H32" s="262"/>
      <c r="I32" s="262"/>
      <c r="J32" s="262"/>
      <c r="K32" s="262"/>
      <c r="L32" s="262"/>
      <c r="M32" s="262"/>
      <c r="N32" s="262"/>
      <c r="O32" s="262"/>
      <c r="P32" s="262"/>
      <c r="Q32" s="262"/>
      <c r="R32" s="262"/>
      <c r="S32" s="262"/>
    </row>
    <row r="33" spans="9:9" x14ac:dyDescent="0.25">
      <c r="I33" s="5"/>
    </row>
  </sheetData>
  <mergeCells count="4">
    <mergeCell ref="B3:B9"/>
    <mergeCell ref="B10:C10"/>
    <mergeCell ref="B11:C11"/>
    <mergeCell ref="B2:S2"/>
  </mergeCells>
  <pageMargins left="0.7" right="0.7" top="0.75" bottom="0.75" header="0.3" footer="0.3"/>
  <pageSetup paperSize="9" scale="7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rightToLeft="1" tabSelected="1" zoomScale="85" zoomScaleNormal="85" workbookViewId="0">
      <selection activeCell="P27" sqref="P27"/>
    </sheetView>
  </sheetViews>
  <sheetFormatPr defaultRowHeight="15" x14ac:dyDescent="0.25"/>
  <cols>
    <col min="1" max="1" width="50.7109375" bestFit="1" customWidth="1"/>
    <col min="2" max="7" width="12.7109375" customWidth="1"/>
    <col min="8" max="8" width="11" customWidth="1"/>
  </cols>
  <sheetData>
    <row r="1" spans="1:9" x14ac:dyDescent="0.25">
      <c r="A1" s="285" t="s">
        <v>243</v>
      </c>
      <c r="B1" s="280" t="s">
        <v>244</v>
      </c>
      <c r="C1" s="280" t="s">
        <v>245</v>
      </c>
      <c r="D1" s="281" t="s">
        <v>246</v>
      </c>
      <c r="E1" s="281" t="s">
        <v>247</v>
      </c>
      <c r="F1" s="282" t="s">
        <v>248</v>
      </c>
      <c r="G1" s="282" t="s">
        <v>249</v>
      </c>
      <c r="H1" s="282" t="s">
        <v>250</v>
      </c>
      <c r="I1" s="231"/>
    </row>
    <row r="2" spans="1:9" ht="15" customHeight="1" x14ac:dyDescent="0.25">
      <c r="A2" s="316" t="s">
        <v>252</v>
      </c>
      <c r="B2" s="283">
        <v>43100</v>
      </c>
      <c r="C2" s="283">
        <v>43100</v>
      </c>
      <c r="D2" s="283">
        <v>43100</v>
      </c>
      <c r="E2" s="283">
        <v>43100</v>
      </c>
      <c r="F2" s="283">
        <v>43100</v>
      </c>
      <c r="G2" s="283">
        <v>43100</v>
      </c>
      <c r="H2" s="284">
        <v>0.1</v>
      </c>
      <c r="I2" s="231"/>
    </row>
    <row r="3" spans="1:9" x14ac:dyDescent="0.25">
      <c r="A3" s="316" t="s">
        <v>253</v>
      </c>
      <c r="B3" s="283">
        <v>43100</v>
      </c>
      <c r="C3" s="283">
        <v>43100</v>
      </c>
      <c r="D3" s="283">
        <v>43100</v>
      </c>
      <c r="E3" s="283">
        <v>43100</v>
      </c>
      <c r="F3" s="283">
        <v>43100</v>
      </c>
      <c r="G3" s="283">
        <v>43100</v>
      </c>
      <c r="H3" s="284">
        <v>0.1</v>
      </c>
      <c r="I3" s="231"/>
    </row>
    <row r="4" spans="1:9" x14ac:dyDescent="0.25">
      <c r="A4" s="316" t="s">
        <v>254</v>
      </c>
      <c r="B4" s="283">
        <v>43100</v>
      </c>
      <c r="C4" s="283">
        <v>43100</v>
      </c>
      <c r="D4" s="283">
        <v>43100</v>
      </c>
      <c r="E4" s="283">
        <v>43100</v>
      </c>
      <c r="F4" s="283">
        <v>43100</v>
      </c>
      <c r="G4" s="283">
        <v>43100</v>
      </c>
      <c r="H4" s="284">
        <v>0.1</v>
      </c>
      <c r="I4" s="231"/>
    </row>
    <row r="5" spans="1:9" x14ac:dyDescent="0.25">
      <c r="A5" s="316" t="s">
        <v>255</v>
      </c>
      <c r="B5" s="283">
        <v>43100</v>
      </c>
      <c r="C5" s="283">
        <v>43100</v>
      </c>
      <c r="D5" s="283">
        <v>43100</v>
      </c>
      <c r="E5" s="283">
        <v>43100</v>
      </c>
      <c r="F5" s="283">
        <v>43100</v>
      </c>
      <c r="G5" s="283">
        <v>43100</v>
      </c>
      <c r="H5" s="284">
        <v>0.1</v>
      </c>
      <c r="I5" s="231"/>
    </row>
    <row r="6" spans="1:9" x14ac:dyDescent="0.25">
      <c r="A6" s="316" t="s">
        <v>256</v>
      </c>
      <c r="B6" s="283">
        <v>43100</v>
      </c>
      <c r="C6" s="283">
        <v>43100</v>
      </c>
      <c r="D6" s="283">
        <v>43100</v>
      </c>
      <c r="E6" s="283">
        <v>43100</v>
      </c>
      <c r="F6" s="283">
        <v>43100</v>
      </c>
      <c r="G6" s="283">
        <v>43100</v>
      </c>
      <c r="H6" s="284">
        <v>0.1</v>
      </c>
      <c r="I6" s="231"/>
    </row>
    <row r="7" spans="1:9" x14ac:dyDescent="0.25">
      <c r="A7" s="316" t="s">
        <v>257</v>
      </c>
      <c r="B7" s="283">
        <v>43100</v>
      </c>
      <c r="C7" s="283">
        <v>43100</v>
      </c>
      <c r="D7" s="283">
        <v>43100</v>
      </c>
      <c r="E7" s="283">
        <v>43100</v>
      </c>
      <c r="F7" s="283">
        <v>43100</v>
      </c>
      <c r="G7" s="283">
        <v>43100</v>
      </c>
      <c r="H7" s="284">
        <v>0.1</v>
      </c>
      <c r="I7" s="231"/>
    </row>
    <row r="8" spans="1:9" x14ac:dyDescent="0.25">
      <c r="A8" s="316" t="s">
        <v>258</v>
      </c>
      <c r="B8" s="283">
        <v>43100</v>
      </c>
      <c r="C8" s="283">
        <v>43100</v>
      </c>
      <c r="D8" s="283">
        <v>43100</v>
      </c>
      <c r="E8" s="283">
        <v>43100</v>
      </c>
      <c r="F8" s="283">
        <v>43100</v>
      </c>
      <c r="G8" s="283">
        <v>43100</v>
      </c>
      <c r="H8" s="284">
        <v>0.1</v>
      </c>
      <c r="I8" s="231"/>
    </row>
    <row r="9" spans="1:9" x14ac:dyDescent="0.25">
      <c r="A9" s="316" t="s">
        <v>251</v>
      </c>
      <c r="B9" s="283">
        <v>43100</v>
      </c>
      <c r="C9" s="283">
        <v>43100</v>
      </c>
      <c r="D9" s="283">
        <v>43100</v>
      </c>
      <c r="E9" s="283">
        <v>43100</v>
      </c>
      <c r="F9" s="283">
        <v>43100</v>
      </c>
      <c r="G9" s="283">
        <v>43100</v>
      </c>
      <c r="H9" s="284">
        <v>0.1</v>
      </c>
      <c r="I9" s="231"/>
    </row>
    <row r="10" spans="1:9" x14ac:dyDescent="0.25">
      <c r="A10" s="286"/>
      <c r="B10" s="283"/>
      <c r="C10" s="283"/>
      <c r="D10" s="283"/>
      <c r="E10" s="283"/>
      <c r="F10" s="283"/>
      <c r="G10" s="283"/>
      <c r="H10" s="284"/>
      <c r="I10" s="231"/>
    </row>
    <row r="11" spans="1:9" x14ac:dyDescent="0.25">
      <c r="A11" s="286"/>
      <c r="B11" s="283"/>
      <c r="C11" s="283"/>
      <c r="D11" s="283"/>
      <c r="E11" s="283"/>
      <c r="F11" s="283"/>
      <c r="G11" s="283"/>
      <c r="H11" s="284"/>
      <c r="I11" s="231"/>
    </row>
    <row r="12" spans="1:9" x14ac:dyDescent="0.25">
      <c r="A12" s="286"/>
      <c r="B12" s="283"/>
      <c r="C12" s="283"/>
      <c r="D12" s="283"/>
      <c r="E12" s="283"/>
      <c r="F12" s="283"/>
      <c r="G12" s="283"/>
      <c r="H12" s="284"/>
      <c r="I12" s="231"/>
    </row>
  </sheetData>
  <pageMargins left="0.7" right="0.7" top="0.75" bottom="0.75" header="0.3" footer="0.3"/>
  <pageSetup paperSize="8" scale="9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BH157"/>
  <sheetViews>
    <sheetView showGridLines="0" view="pageBreakPreview" topLeftCell="A100" zoomScale="160" zoomScaleNormal="70" zoomScaleSheetLayoutView="160" zoomScalePageLayoutView="30" workbookViewId="0">
      <selection activeCell="AR5" sqref="AR5"/>
    </sheetView>
  </sheetViews>
  <sheetFormatPr defaultColWidth="9.140625" defaultRowHeight="15" x14ac:dyDescent="0.25"/>
  <cols>
    <col min="1" max="81" width="1.7109375" style="2" customWidth="1"/>
    <col min="82" max="16384" width="9.140625" style="2"/>
  </cols>
  <sheetData>
    <row r="1" spans="1:60" ht="18.75" x14ac:dyDescent="0.3">
      <c r="A1" s="17"/>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row>
    <row r="2" spans="1:60" ht="18.75" x14ac:dyDescent="0.3">
      <c r="A2" s="17"/>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1:60" ht="18.75" x14ac:dyDescent="0.3">
      <c r="A3" s="17"/>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row>
    <row r="4" spans="1:60" ht="18.75" x14ac:dyDescent="0.3">
      <c r="A4" s="17"/>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row>
    <row r="5" spans="1:60" s="20" customFormat="1" ht="15.75" x14ac:dyDescent="0.25">
      <c r="A5" s="21"/>
      <c r="B5" s="15" t="s">
        <v>26</v>
      </c>
      <c r="C5" s="19"/>
      <c r="D5" s="19"/>
      <c r="E5" s="19"/>
      <c r="F5" s="19"/>
      <c r="G5" s="19"/>
      <c r="H5" s="14"/>
      <c r="I5" s="19"/>
      <c r="J5" s="14"/>
      <c r="K5" s="19"/>
      <c r="L5" s="19"/>
      <c r="M5" s="14"/>
      <c r="N5" s="19"/>
      <c r="O5" s="19"/>
      <c r="P5" s="19"/>
      <c r="Q5" s="14"/>
      <c r="R5" s="19"/>
      <c r="S5" s="19"/>
      <c r="T5" s="14"/>
      <c r="U5" s="19"/>
      <c r="V5" s="19"/>
      <c r="W5" s="19"/>
      <c r="X5" s="19"/>
      <c r="Y5" s="19"/>
      <c r="Z5" s="19"/>
      <c r="AA5" s="19"/>
      <c r="AB5" s="19"/>
      <c r="AC5" s="19"/>
      <c r="AD5" s="19"/>
      <c r="AE5" s="19"/>
      <c r="AF5" s="19"/>
      <c r="AG5" s="19"/>
      <c r="AH5" s="19"/>
      <c r="AI5" s="19"/>
      <c r="AJ5" s="19"/>
      <c r="AK5" s="19"/>
      <c r="AL5" s="19"/>
      <c r="AM5" s="19"/>
      <c r="AN5" s="19"/>
      <c r="AO5" s="19"/>
      <c r="AP5" s="19"/>
      <c r="AQ5" s="14"/>
      <c r="AR5" s="19"/>
      <c r="AS5" s="19"/>
      <c r="AT5" s="19"/>
      <c r="AU5" s="19"/>
      <c r="AV5" s="19"/>
      <c r="AW5" s="14"/>
      <c r="AX5" s="19"/>
      <c r="AY5" s="19"/>
      <c r="AZ5" s="19"/>
      <c r="BA5" s="19"/>
      <c r="BB5" s="19"/>
      <c r="BC5" s="19"/>
      <c r="BD5" s="19"/>
      <c r="BE5" s="19"/>
      <c r="BF5" s="19"/>
    </row>
    <row r="6" spans="1:60" x14ac:dyDescent="0.25">
      <c r="A6" s="12"/>
      <c r="S6" s="8"/>
      <c r="BF6" s="12"/>
      <c r="BH6" s="8"/>
    </row>
    <row r="7" spans="1:60" x14ac:dyDescent="0.25">
      <c r="A7" s="12"/>
      <c r="S7" s="8"/>
      <c r="BF7" s="12"/>
    </row>
    <row r="8" spans="1:60" x14ac:dyDescent="0.25">
      <c r="A8" s="12"/>
      <c r="S8" s="8"/>
      <c r="BF8" s="12"/>
    </row>
    <row r="9" spans="1:60" x14ac:dyDescent="0.25">
      <c r="A9" s="12"/>
      <c r="S9" s="8"/>
      <c r="BF9" s="12"/>
    </row>
    <row r="10" spans="1:60" x14ac:dyDescent="0.25">
      <c r="A10" s="12"/>
      <c r="S10" s="8"/>
      <c r="BF10" s="12"/>
    </row>
    <row r="11" spans="1:60" x14ac:dyDescent="0.25">
      <c r="A11" s="12"/>
      <c r="S11" s="8"/>
      <c r="BF11" s="12"/>
    </row>
    <row r="12" spans="1:60" x14ac:dyDescent="0.25">
      <c r="A12" s="12"/>
      <c r="S12" s="8"/>
      <c r="BF12" s="12"/>
    </row>
    <row r="13" spans="1:60" x14ac:dyDescent="0.25">
      <c r="A13" s="12"/>
      <c r="S13" s="8"/>
      <c r="BF13" s="12"/>
    </row>
    <row r="14" spans="1:60" x14ac:dyDescent="0.25">
      <c r="A14" s="12"/>
      <c r="S14" s="8"/>
      <c r="BF14" s="12"/>
    </row>
    <row r="15" spans="1:60" x14ac:dyDescent="0.25">
      <c r="A15" s="12"/>
      <c r="S15" s="8"/>
      <c r="BF15" s="12"/>
    </row>
    <row r="16" spans="1:60" x14ac:dyDescent="0.25">
      <c r="A16" s="12"/>
      <c r="S16" s="8"/>
      <c r="BF16" s="12"/>
    </row>
    <row r="17" spans="1:58" x14ac:dyDescent="0.25">
      <c r="A17" s="12"/>
      <c r="B17" s="15" t="s">
        <v>27</v>
      </c>
      <c r="C17" s="12"/>
      <c r="D17" s="12"/>
      <c r="E17" s="12"/>
      <c r="F17" s="12"/>
      <c r="G17" s="12"/>
      <c r="H17" s="12"/>
      <c r="I17" s="12"/>
      <c r="J17" s="12"/>
      <c r="K17" s="12"/>
      <c r="L17" s="12"/>
      <c r="M17" s="12"/>
      <c r="N17" s="12"/>
      <c r="O17" s="12"/>
      <c r="P17" s="12"/>
      <c r="Q17" s="12"/>
      <c r="R17" s="12"/>
      <c r="S17" s="11"/>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row>
    <row r="18" spans="1:58" x14ac:dyDescent="0.25">
      <c r="A18" s="12"/>
      <c r="S18" s="8"/>
      <c r="BF18" s="12"/>
    </row>
    <row r="19" spans="1:58" x14ac:dyDescent="0.25">
      <c r="A19" s="12"/>
      <c r="BF19" s="12"/>
    </row>
    <row r="20" spans="1:58" x14ac:dyDescent="0.25">
      <c r="A20" s="12"/>
      <c r="S20" s="8"/>
      <c r="BF20" s="12"/>
    </row>
    <row r="21" spans="1:58" x14ac:dyDescent="0.25">
      <c r="A21" s="12"/>
      <c r="S21" s="8"/>
      <c r="BF21" s="12"/>
    </row>
    <row r="22" spans="1:58" x14ac:dyDescent="0.25">
      <c r="A22" s="12"/>
      <c r="S22" s="8"/>
      <c r="BF22" s="12"/>
    </row>
    <row r="23" spans="1:58" x14ac:dyDescent="0.25">
      <c r="A23" s="12"/>
      <c r="S23" s="8"/>
      <c r="BF23" s="12"/>
    </row>
    <row r="24" spans="1:58" x14ac:dyDescent="0.25">
      <c r="A24" s="12"/>
      <c r="B24" s="304" t="s">
        <v>319</v>
      </c>
      <c r="C24" s="305"/>
      <c r="D24" s="305"/>
      <c r="E24" s="305"/>
      <c r="F24" s="305"/>
      <c r="G24" s="305"/>
      <c r="H24" s="305"/>
      <c r="I24" s="305"/>
      <c r="J24" s="305"/>
      <c r="K24" s="305"/>
      <c r="L24" s="305"/>
      <c r="M24" s="305"/>
      <c r="N24" s="305"/>
      <c r="O24" s="305"/>
      <c r="P24" s="306"/>
      <c r="Q24" s="305"/>
      <c r="R24" s="305"/>
      <c r="S24" s="304" t="s">
        <v>318</v>
      </c>
      <c r="T24" s="305"/>
      <c r="U24" s="305"/>
      <c r="V24" s="305"/>
      <c r="W24" s="305"/>
      <c r="X24" s="305"/>
      <c r="Y24" s="305"/>
      <c r="Z24" s="305"/>
      <c r="AA24" s="305"/>
      <c r="AB24" s="305"/>
      <c r="AC24" s="305"/>
      <c r="AD24" s="305"/>
      <c r="AE24" s="305"/>
      <c r="AF24" s="305"/>
      <c r="AG24" s="305"/>
      <c r="AH24" s="305"/>
      <c r="AI24" s="305"/>
      <c r="AJ24" s="305"/>
      <c r="AK24" s="305"/>
      <c r="AL24" s="305"/>
      <c r="AM24" s="305"/>
      <c r="AN24" s="305"/>
      <c r="AO24" s="305"/>
      <c r="AP24" s="305"/>
      <c r="AQ24" s="305"/>
      <c r="AR24" s="305"/>
      <c r="AS24" s="305"/>
      <c r="AT24" s="305"/>
      <c r="AU24" s="305"/>
      <c r="AV24" s="305"/>
      <c r="AW24" s="305"/>
      <c r="AX24" s="305"/>
      <c r="AY24" s="305"/>
      <c r="AZ24" s="305"/>
      <c r="BA24" s="305"/>
      <c r="BB24" s="305"/>
      <c r="BC24" s="305"/>
      <c r="BD24" s="305"/>
      <c r="BE24" s="305"/>
      <c r="BF24" s="12"/>
    </row>
    <row r="25" spans="1:58" x14ac:dyDescent="0.25">
      <c r="A25" s="12"/>
      <c r="R25" s="12"/>
      <c r="S25" s="8"/>
      <c r="BF25" s="12"/>
    </row>
    <row r="26" spans="1:58" s="8" customFormat="1" x14ac:dyDescent="0.25">
      <c r="A26" s="11"/>
      <c r="R26" s="12"/>
      <c r="BF26" s="11"/>
    </row>
    <row r="27" spans="1:58" x14ac:dyDescent="0.25">
      <c r="A27" s="12"/>
      <c r="R27" s="12"/>
      <c r="BF27" s="12"/>
    </row>
    <row r="28" spans="1:58" x14ac:dyDescent="0.25">
      <c r="A28" s="12"/>
      <c r="P28" s="8"/>
      <c r="R28" s="12"/>
      <c r="BF28" s="12"/>
    </row>
    <row r="29" spans="1:58" ht="23.25" x14ac:dyDescent="0.25">
      <c r="A29" s="12"/>
      <c r="B29" s="18" t="s">
        <v>28</v>
      </c>
      <c r="P29" s="8"/>
      <c r="R29" s="12"/>
      <c r="BF29" s="12"/>
    </row>
    <row r="30" spans="1:58" ht="23.25" x14ac:dyDescent="0.25">
      <c r="A30" s="12"/>
      <c r="B30" s="18" t="s">
        <v>28</v>
      </c>
      <c r="P30" s="8"/>
      <c r="R30" s="12"/>
      <c r="BF30" s="12"/>
    </row>
    <row r="31" spans="1:58" x14ac:dyDescent="0.25">
      <c r="A31" s="12"/>
      <c r="R31" s="12"/>
      <c r="S31" s="8"/>
      <c r="BF31" s="12"/>
    </row>
    <row r="32" spans="1:58" ht="18.75" x14ac:dyDescent="0.3">
      <c r="A32" s="12"/>
      <c r="B32" s="13"/>
      <c r="P32" s="8"/>
      <c r="R32" s="12"/>
      <c r="X32" s="13"/>
      <c r="BF32" s="12"/>
    </row>
    <row r="33" spans="1:58" x14ac:dyDescent="0.25">
      <c r="A33" s="12"/>
      <c r="P33" s="8"/>
      <c r="R33" s="12"/>
      <c r="BF33" s="12"/>
    </row>
    <row r="34" spans="1:58" x14ac:dyDescent="0.25">
      <c r="A34" s="12"/>
      <c r="R34" s="12"/>
      <c r="BF34" s="12"/>
    </row>
    <row r="35" spans="1:58" ht="23.25" x14ac:dyDescent="0.25">
      <c r="A35" s="12"/>
      <c r="P35" s="8"/>
      <c r="R35" s="12"/>
      <c r="AQ35" s="18"/>
      <c r="BF35" s="12"/>
    </row>
    <row r="36" spans="1:58" x14ac:dyDescent="0.25">
      <c r="A36" s="12"/>
      <c r="R36" s="12"/>
      <c r="BF36" s="12"/>
    </row>
    <row r="37" spans="1:58" x14ac:dyDescent="0.25">
      <c r="A37" s="12"/>
      <c r="R37" s="12"/>
      <c r="BF37" s="12"/>
    </row>
    <row r="38" spans="1:58" x14ac:dyDescent="0.25">
      <c r="A38" s="12"/>
      <c r="R38" s="12"/>
      <c r="BF38" s="12"/>
    </row>
    <row r="39" spans="1:58" x14ac:dyDescent="0.25">
      <c r="A39" s="12"/>
      <c r="R39" s="12"/>
      <c r="BF39" s="12"/>
    </row>
    <row r="40" spans="1:58" x14ac:dyDescent="0.25">
      <c r="A40" s="307"/>
      <c r="B40" s="308" t="s">
        <v>320</v>
      </c>
      <c r="C40" s="307"/>
      <c r="D40" s="307"/>
      <c r="E40" s="307"/>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307"/>
      <c r="AG40" s="307"/>
      <c r="AH40" s="307"/>
      <c r="AI40" s="307"/>
      <c r="AJ40" s="307"/>
      <c r="AK40" s="307"/>
      <c r="AL40" s="307"/>
      <c r="AM40" s="307"/>
      <c r="AN40" s="307"/>
      <c r="AO40" s="307"/>
      <c r="AP40" s="307"/>
      <c r="AQ40" s="307"/>
      <c r="AR40" s="307"/>
      <c r="AS40" s="307"/>
      <c r="AT40" s="307"/>
      <c r="AU40" s="307"/>
      <c r="AV40" s="307"/>
      <c r="AW40" s="307"/>
      <c r="AX40" s="307"/>
      <c r="AY40" s="307"/>
      <c r="AZ40" s="307"/>
      <c r="BA40" s="307"/>
      <c r="BB40" s="307"/>
      <c r="BC40" s="307"/>
      <c r="BD40" s="12"/>
      <c r="BE40" s="12"/>
      <c r="BF40" s="12"/>
    </row>
    <row r="41" spans="1:58" x14ac:dyDescent="0.25">
      <c r="A41" s="12"/>
      <c r="BF41" s="12"/>
    </row>
    <row r="42" spans="1:58" x14ac:dyDescent="0.25">
      <c r="A42" s="12"/>
      <c r="BF42" s="12"/>
    </row>
    <row r="43" spans="1:58" x14ac:dyDescent="0.25">
      <c r="A43" s="12"/>
      <c r="BF43" s="12"/>
    </row>
    <row r="44" spans="1:58" x14ac:dyDescent="0.25">
      <c r="A44" s="12"/>
      <c r="BF44" s="12"/>
    </row>
    <row r="45" spans="1:58" x14ac:dyDescent="0.25">
      <c r="A45" s="12"/>
      <c r="BF45" s="12"/>
    </row>
    <row r="46" spans="1:58" x14ac:dyDescent="0.25">
      <c r="A46" s="12"/>
      <c r="BF46" s="12"/>
    </row>
    <row r="47" spans="1:58" x14ac:dyDescent="0.25">
      <c r="A47" s="12"/>
      <c r="BF47" s="12"/>
    </row>
    <row r="48" spans="1:58" x14ac:dyDescent="0.25">
      <c r="A48" s="12"/>
      <c r="BF48" s="12"/>
    </row>
    <row r="49" spans="1:58" s="8" customFormat="1" x14ac:dyDescent="0.25">
      <c r="A49" s="12"/>
      <c r="B49" s="2"/>
      <c r="C49" s="2"/>
      <c r="D49" s="2"/>
      <c r="E49" s="2"/>
      <c r="F49" s="2"/>
      <c r="G49" s="2"/>
      <c r="H49" s="2"/>
      <c r="I49" s="2"/>
      <c r="J49" s="2"/>
      <c r="K49" s="2"/>
      <c r="L49" s="2"/>
      <c r="M49" s="2"/>
      <c r="N49" s="2"/>
      <c r="O49" s="2"/>
      <c r="Q49" s="2"/>
      <c r="R49" s="2"/>
      <c r="S49" s="2"/>
      <c r="T49" s="2"/>
      <c r="U49" s="2"/>
      <c r="V49" s="2"/>
      <c r="W49" s="2"/>
      <c r="X49" s="2"/>
      <c r="Y49" s="2"/>
      <c r="Z49" s="2"/>
      <c r="AA49" s="2"/>
      <c r="AB49" s="2"/>
      <c r="AC49" s="2"/>
      <c r="AD49" s="2"/>
      <c r="AE49" s="2"/>
      <c r="AH49" s="2"/>
      <c r="AP49" s="2"/>
      <c r="BF49" s="11"/>
    </row>
    <row r="50" spans="1:58" x14ac:dyDescent="0.25">
      <c r="A50" s="12"/>
      <c r="P50" s="8"/>
      <c r="BF50" s="12"/>
    </row>
    <row r="51" spans="1:58" s="8" customFormat="1" x14ac:dyDescent="0.25">
      <c r="A51" s="11"/>
      <c r="B51" s="12"/>
      <c r="C51" s="12"/>
      <c r="D51" s="12"/>
      <c r="E51" s="12"/>
      <c r="F51" s="12"/>
      <c r="G51" s="12"/>
      <c r="H51" s="12"/>
      <c r="I51" s="12"/>
      <c r="J51" s="12"/>
      <c r="K51" s="12"/>
      <c r="L51" s="12"/>
      <c r="M51" s="12"/>
      <c r="N51" s="12"/>
      <c r="O51" s="12"/>
      <c r="P51" s="11"/>
      <c r="Q51" s="12"/>
      <c r="R51" s="12"/>
      <c r="S51" s="12"/>
      <c r="T51" s="12"/>
      <c r="U51" s="12"/>
      <c r="V51" s="12"/>
      <c r="W51" s="12"/>
      <c r="X51" s="12"/>
      <c r="Y51" s="12"/>
      <c r="Z51" s="12"/>
      <c r="AA51" s="12"/>
      <c r="AB51" s="12"/>
      <c r="AC51" s="12"/>
      <c r="AD51" s="12"/>
      <c r="AE51" s="12"/>
      <c r="AF51" s="12"/>
      <c r="AG51" s="11"/>
      <c r="AH51" s="12"/>
      <c r="AI51" s="11"/>
      <c r="AJ51" s="11"/>
      <c r="AK51" s="11"/>
      <c r="AL51" s="11"/>
      <c r="AM51" s="11"/>
      <c r="AN51" s="11"/>
      <c r="AO51" s="11"/>
      <c r="AP51" s="12"/>
      <c r="AQ51" s="11"/>
      <c r="AR51" s="11"/>
      <c r="AS51" s="11"/>
      <c r="AT51" s="11"/>
      <c r="AU51" s="11"/>
      <c r="AV51" s="11"/>
      <c r="AW51" s="11"/>
      <c r="AX51" s="11"/>
      <c r="AY51" s="11"/>
      <c r="AZ51" s="11"/>
      <c r="BA51" s="11"/>
      <c r="BB51" s="11"/>
      <c r="BC51" s="11"/>
      <c r="BD51" s="11"/>
      <c r="BE51" s="11"/>
      <c r="BF51" s="11"/>
    </row>
    <row r="52" spans="1:58" x14ac:dyDescent="0.25">
      <c r="A52" s="12"/>
      <c r="B52" s="15" t="s">
        <v>92</v>
      </c>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row>
    <row r="53" spans="1:58" x14ac:dyDescent="0.25">
      <c r="A53" s="12"/>
      <c r="P53" s="8"/>
      <c r="BF53" s="12"/>
    </row>
    <row r="54" spans="1:58" x14ac:dyDescent="0.25">
      <c r="A54" s="12"/>
      <c r="P54" s="8"/>
      <c r="BF54" s="12"/>
    </row>
    <row r="55" spans="1:58" ht="23.25" x14ac:dyDescent="0.25">
      <c r="A55" s="12"/>
      <c r="B55" s="18" t="s">
        <v>29</v>
      </c>
      <c r="P55" s="8"/>
      <c r="BF55" s="12"/>
    </row>
    <row r="56" spans="1:58" ht="23.25" x14ac:dyDescent="0.25">
      <c r="A56" s="12"/>
      <c r="B56" s="18"/>
      <c r="P56" s="8"/>
      <c r="BF56" s="12"/>
    </row>
    <row r="57" spans="1:58" x14ac:dyDescent="0.25">
      <c r="A57" s="12"/>
      <c r="P57" s="8"/>
      <c r="BF57" s="12"/>
    </row>
    <row r="58" spans="1:58" x14ac:dyDescent="0.25">
      <c r="A58" s="12"/>
      <c r="P58" s="8"/>
      <c r="BF58" s="12"/>
    </row>
    <row r="59" spans="1:58" x14ac:dyDescent="0.25">
      <c r="A59" s="12"/>
      <c r="P59" s="8"/>
      <c r="BF59" s="12"/>
    </row>
    <row r="60" spans="1:58" x14ac:dyDescent="0.25">
      <c r="A60" s="12"/>
      <c r="P60" s="8"/>
      <c r="BF60" s="12"/>
    </row>
    <row r="61" spans="1:58" x14ac:dyDescent="0.25">
      <c r="A61" s="12"/>
      <c r="BF61" s="12"/>
    </row>
    <row r="62" spans="1:58" x14ac:dyDescent="0.25">
      <c r="A62" s="12"/>
      <c r="P62" s="8"/>
      <c r="BF62" s="12"/>
    </row>
    <row r="63" spans="1:58" x14ac:dyDescent="0.25">
      <c r="A63" s="12"/>
      <c r="BF63" s="12"/>
    </row>
    <row r="64" spans="1:58" x14ac:dyDescent="0.25">
      <c r="A64" s="12"/>
      <c r="B64" s="15" t="s">
        <v>85</v>
      </c>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5"/>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row>
    <row r="65" spans="1:58" x14ac:dyDescent="0.25">
      <c r="A65" s="12"/>
      <c r="P65" s="8"/>
      <c r="BF65" s="12"/>
    </row>
    <row r="66" spans="1:58" ht="15" customHeight="1" x14ac:dyDescent="0.25">
      <c r="A66" s="12"/>
      <c r="BF66" s="12"/>
    </row>
    <row r="67" spans="1:58" x14ac:dyDescent="0.25">
      <c r="A67" s="12"/>
      <c r="P67" s="8"/>
      <c r="BF67" s="12"/>
    </row>
    <row r="68" spans="1:58" x14ac:dyDescent="0.25">
      <c r="A68" s="12"/>
      <c r="P68" s="8"/>
      <c r="BF68" s="12"/>
    </row>
    <row r="69" spans="1:58" x14ac:dyDescent="0.25">
      <c r="A69" s="12"/>
      <c r="P69" s="8"/>
      <c r="BF69" s="12"/>
    </row>
    <row r="70" spans="1:58" x14ac:dyDescent="0.25">
      <c r="A70" s="12"/>
      <c r="P70" s="8"/>
      <c r="BF70" s="12"/>
    </row>
    <row r="71" spans="1:58" x14ac:dyDescent="0.25">
      <c r="A71" s="12"/>
      <c r="P71" s="8"/>
      <c r="BF71" s="12"/>
    </row>
    <row r="72" spans="1:58" x14ac:dyDescent="0.25">
      <c r="A72" s="12"/>
      <c r="P72" s="8"/>
      <c r="BF72" s="12"/>
    </row>
    <row r="73" spans="1:58" x14ac:dyDescent="0.25">
      <c r="A73" s="12"/>
      <c r="P73" s="8"/>
      <c r="BF73" s="12"/>
    </row>
    <row r="74" spans="1:58" x14ac:dyDescent="0.25">
      <c r="A74" s="12"/>
      <c r="B74" s="15" t="s">
        <v>86</v>
      </c>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5"/>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row>
    <row r="75" spans="1:58" x14ac:dyDescent="0.25">
      <c r="A75" s="12"/>
      <c r="BF75" s="12"/>
    </row>
    <row r="76" spans="1:58" x14ac:dyDescent="0.25">
      <c r="A76" s="12"/>
      <c r="P76" s="8"/>
      <c r="BF76" s="12"/>
    </row>
    <row r="77" spans="1:58" x14ac:dyDescent="0.25">
      <c r="A77" s="12"/>
      <c r="P77" s="8"/>
      <c r="BF77" s="12"/>
    </row>
    <row r="78" spans="1:58" ht="15" customHeight="1" x14ac:dyDescent="0.25">
      <c r="A78" s="12"/>
      <c r="P78" s="8"/>
      <c r="BF78" s="12"/>
    </row>
    <row r="79" spans="1:58" x14ac:dyDescent="0.25">
      <c r="A79" s="12"/>
      <c r="P79" s="8"/>
      <c r="BF79" s="12"/>
    </row>
    <row r="80" spans="1:58" x14ac:dyDescent="0.25">
      <c r="A80" s="12"/>
      <c r="BF80" s="12"/>
    </row>
    <row r="81" spans="1:58" x14ac:dyDescent="0.25">
      <c r="A81" s="12"/>
      <c r="BF81" s="12"/>
    </row>
    <row r="82" spans="1:58" x14ac:dyDescent="0.25">
      <c r="A82" s="12"/>
      <c r="P82" s="8"/>
      <c r="BF82" s="12"/>
    </row>
    <row r="83" spans="1:58" x14ac:dyDescent="0.25">
      <c r="A83" s="12"/>
      <c r="P83" s="8"/>
      <c r="BF83" s="12"/>
    </row>
    <row r="84" spans="1:58" x14ac:dyDescent="0.25">
      <c r="A84" s="12"/>
      <c r="P84" s="8"/>
      <c r="BF84" s="12"/>
    </row>
    <row r="85" spans="1:58" x14ac:dyDescent="0.25">
      <c r="A85" s="12"/>
      <c r="P85" s="8"/>
      <c r="BF85" s="12"/>
    </row>
    <row r="86" spans="1:58" x14ac:dyDescent="0.25">
      <c r="A86" s="12"/>
      <c r="BF86" s="12"/>
    </row>
    <row r="87" spans="1:58" s="8" customFormat="1" x14ac:dyDescent="0.25">
      <c r="A87" s="11"/>
      <c r="BF87" s="11"/>
    </row>
    <row r="88" spans="1:58" x14ac:dyDescent="0.25">
      <c r="A88" s="12"/>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12"/>
    </row>
    <row r="89" spans="1:58" x14ac:dyDescent="0.25">
      <c r="A89" s="12"/>
      <c r="BF89" s="12"/>
    </row>
    <row r="90" spans="1:58" x14ac:dyDescent="0.25">
      <c r="A90" s="12"/>
      <c r="BF90" s="12"/>
    </row>
    <row r="91" spans="1:58" x14ac:dyDescent="0.25">
      <c r="A91" s="12"/>
      <c r="BF91" s="12"/>
    </row>
    <row r="92" spans="1:58" x14ac:dyDescent="0.25">
      <c r="A92" s="12"/>
      <c r="B92" s="15" t="s">
        <v>93</v>
      </c>
      <c r="C92" s="11"/>
      <c r="D92" s="11"/>
      <c r="E92" s="11"/>
      <c r="F92" s="11"/>
      <c r="G92" s="11"/>
      <c r="H92" s="11"/>
      <c r="I92" s="11"/>
      <c r="J92" s="11"/>
      <c r="K92" s="11"/>
      <c r="L92" s="11"/>
      <c r="M92" s="11"/>
      <c r="N92" s="11"/>
      <c r="O92" s="11"/>
      <c r="P92" s="11"/>
      <c r="Q92" s="11"/>
      <c r="R92" s="11"/>
      <c r="S92" s="12"/>
      <c r="T92" s="12"/>
      <c r="U92" s="12"/>
      <c r="V92" s="12"/>
      <c r="W92" s="12"/>
      <c r="X92" s="12"/>
      <c r="Y92" s="12"/>
      <c r="Z92" s="12"/>
      <c r="AA92" s="12"/>
      <c r="AB92" s="12"/>
      <c r="AC92" s="12"/>
      <c r="AD92" s="12"/>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2"/>
    </row>
    <row r="93" spans="1:58" x14ac:dyDescent="0.25">
      <c r="A93" s="12"/>
      <c r="BF93" s="12"/>
    </row>
    <row r="94" spans="1:58" x14ac:dyDescent="0.25">
      <c r="A94" s="12"/>
      <c r="P94" s="8"/>
      <c r="BF94" s="12"/>
    </row>
    <row r="95" spans="1:58" x14ac:dyDescent="0.25">
      <c r="A95" s="12"/>
      <c r="P95" s="8"/>
      <c r="BF95" s="12"/>
    </row>
    <row r="96" spans="1:58" x14ac:dyDescent="0.25">
      <c r="A96" s="12"/>
      <c r="P96" s="8"/>
      <c r="BF96" s="12"/>
    </row>
    <row r="97" spans="1:58" x14ac:dyDescent="0.25">
      <c r="A97" s="12"/>
      <c r="P97" s="8"/>
      <c r="BF97" s="12"/>
    </row>
    <row r="98" spans="1:58" x14ac:dyDescent="0.25">
      <c r="A98" s="12"/>
      <c r="P98" s="8"/>
      <c r="BF98" s="12"/>
    </row>
    <row r="99" spans="1:58" x14ac:dyDescent="0.25">
      <c r="A99" s="12"/>
      <c r="P99" s="8"/>
      <c r="BF99" s="12"/>
    </row>
    <row r="100" spans="1:58" x14ac:dyDescent="0.25">
      <c r="A100" s="12"/>
      <c r="P100" s="8"/>
      <c r="BF100" s="12"/>
    </row>
    <row r="101" spans="1:58" x14ac:dyDescent="0.25">
      <c r="A101" s="12"/>
      <c r="P101" s="8"/>
      <c r="BF101" s="12"/>
    </row>
    <row r="102" spans="1:58" x14ac:dyDescent="0.25">
      <c r="A102" s="12"/>
      <c r="P102" s="8"/>
      <c r="BF102" s="12"/>
    </row>
    <row r="103" spans="1:58" x14ac:dyDescent="0.25">
      <c r="A103" s="12"/>
      <c r="P103" s="8"/>
      <c r="BF103" s="12"/>
    </row>
    <row r="104" spans="1:58"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row>
    <row r="105" spans="1:58" x14ac:dyDescent="0.25">
      <c r="A105" s="12"/>
      <c r="B105" s="15" t="s">
        <v>87</v>
      </c>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row>
    <row r="106" spans="1:58" x14ac:dyDescent="0.25">
      <c r="A106" s="12"/>
      <c r="P106" s="8"/>
      <c r="BF106" s="12"/>
    </row>
    <row r="107" spans="1:58" x14ac:dyDescent="0.25">
      <c r="A107" s="12"/>
      <c r="P107" s="8"/>
      <c r="BF107" s="12"/>
    </row>
    <row r="108" spans="1:58" ht="23.25" x14ac:dyDescent="0.25">
      <c r="A108" s="12"/>
      <c r="B108" s="18" t="s">
        <v>29</v>
      </c>
      <c r="P108" s="8"/>
      <c r="BF108" s="12"/>
    </row>
    <row r="109" spans="1:58" ht="23.25" x14ac:dyDescent="0.25">
      <c r="A109" s="12"/>
      <c r="B109" s="18"/>
      <c r="P109" s="8"/>
      <c r="BF109" s="12"/>
    </row>
    <row r="110" spans="1:58" x14ac:dyDescent="0.25">
      <c r="A110" s="12"/>
      <c r="P110" s="8"/>
      <c r="BF110" s="12"/>
    </row>
    <row r="111" spans="1:58" x14ac:dyDescent="0.25">
      <c r="A111" s="12"/>
      <c r="P111" s="8"/>
      <c r="BF111" s="12"/>
    </row>
    <row r="112" spans="1:58" x14ac:dyDescent="0.25">
      <c r="A112" s="12"/>
      <c r="P112" s="8"/>
      <c r="BF112" s="12"/>
    </row>
    <row r="113" spans="1:58" x14ac:dyDescent="0.25">
      <c r="A113" s="12"/>
      <c r="P113" s="8"/>
      <c r="BF113" s="12"/>
    </row>
    <row r="114" spans="1:58" x14ac:dyDescent="0.25">
      <c r="A114" s="12"/>
      <c r="P114" s="8"/>
      <c r="BF114" s="12"/>
    </row>
    <row r="115" spans="1:58" x14ac:dyDescent="0.25">
      <c r="A115" s="12"/>
      <c r="P115" s="8"/>
      <c r="BF115" s="12"/>
    </row>
    <row r="116" spans="1:58" x14ac:dyDescent="0.25">
      <c r="A116" s="12"/>
      <c r="P116" s="8"/>
      <c r="BF116" s="12"/>
    </row>
    <row r="117" spans="1:58" x14ac:dyDescent="0.25">
      <c r="A117" s="12"/>
      <c r="BF117" s="12"/>
    </row>
    <row r="118" spans="1:58" x14ac:dyDescent="0.25">
      <c r="A118" s="12"/>
      <c r="P118" s="8"/>
      <c r="BF118" s="12"/>
    </row>
    <row r="119" spans="1:58" x14ac:dyDescent="0.25">
      <c r="A119" s="12"/>
      <c r="BF119" s="12"/>
    </row>
    <row r="120" spans="1:58" x14ac:dyDescent="0.25">
      <c r="A120" s="12"/>
      <c r="P120" s="8"/>
      <c r="BF120" s="12"/>
    </row>
    <row r="121" spans="1:58" x14ac:dyDescent="0.25">
      <c r="A121" s="12"/>
      <c r="P121" s="8"/>
      <c r="BF121" s="12"/>
    </row>
    <row r="122" spans="1:58" x14ac:dyDescent="0.25">
      <c r="A122" s="12"/>
      <c r="BF122" s="12"/>
    </row>
    <row r="123" spans="1:58" x14ac:dyDescent="0.25">
      <c r="A123" s="12"/>
      <c r="BF123" s="12"/>
    </row>
    <row r="124" spans="1:58" x14ac:dyDescent="0.25">
      <c r="A124" s="12"/>
      <c r="P124" s="8"/>
      <c r="BF124" s="12"/>
    </row>
    <row r="125" spans="1:58" x14ac:dyDescent="0.25">
      <c r="A125" s="12"/>
      <c r="P125" s="8"/>
      <c r="BF125" s="12"/>
    </row>
    <row r="126" spans="1:58" x14ac:dyDescent="0.25">
      <c r="A126" s="12"/>
      <c r="B126" s="15" t="s">
        <v>88</v>
      </c>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5"/>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row>
    <row r="127" spans="1:58" x14ac:dyDescent="0.25">
      <c r="A127" s="12"/>
      <c r="P127" s="8"/>
      <c r="BF127" s="12"/>
    </row>
    <row r="128" spans="1:58" x14ac:dyDescent="0.25">
      <c r="A128" s="12"/>
      <c r="P128" s="8"/>
      <c r="BF128" s="12"/>
    </row>
    <row r="129" spans="1:58" x14ac:dyDescent="0.25">
      <c r="A129" s="12"/>
      <c r="BF129" s="12"/>
    </row>
    <row r="130" spans="1:58" x14ac:dyDescent="0.25">
      <c r="A130" s="12"/>
      <c r="P130" s="8"/>
      <c r="BF130" s="12"/>
    </row>
    <row r="131" spans="1:58" ht="15" customHeight="1" x14ac:dyDescent="0.25">
      <c r="A131" s="12"/>
      <c r="BF131" s="12"/>
    </row>
    <row r="132" spans="1:58" x14ac:dyDescent="0.25">
      <c r="A132" s="12"/>
      <c r="BF132" s="12"/>
    </row>
    <row r="133" spans="1:58" x14ac:dyDescent="0.25">
      <c r="A133" s="12"/>
      <c r="BF133" s="12"/>
    </row>
    <row r="134" spans="1:58" x14ac:dyDescent="0.25">
      <c r="A134" s="12"/>
      <c r="BF134" s="12"/>
    </row>
    <row r="135" spans="1:58" x14ac:dyDescent="0.25">
      <c r="A135" s="12"/>
      <c r="P135" s="8"/>
      <c r="BF135" s="12"/>
    </row>
    <row r="136" spans="1:58" x14ac:dyDescent="0.25">
      <c r="A136" s="12"/>
      <c r="P136" s="8"/>
      <c r="BF136" s="12"/>
    </row>
    <row r="137" spans="1:58" x14ac:dyDescent="0.25">
      <c r="A137" s="12"/>
      <c r="P137" s="8"/>
      <c r="BF137" s="12"/>
    </row>
    <row r="138" spans="1:58" x14ac:dyDescent="0.25">
      <c r="A138" s="12"/>
      <c r="P138" s="8"/>
      <c r="BF138" s="12"/>
    </row>
    <row r="139" spans="1:58" x14ac:dyDescent="0.25">
      <c r="A139" s="12"/>
      <c r="P139" s="8"/>
      <c r="BF139" s="12"/>
    </row>
    <row r="140" spans="1:58" s="8" customFormat="1" x14ac:dyDescent="0.25">
      <c r="A140" s="11"/>
      <c r="BF140" s="11"/>
    </row>
    <row r="141" spans="1:58" x14ac:dyDescent="0.25">
      <c r="A141" s="12"/>
      <c r="BF141" s="12"/>
    </row>
    <row r="142" spans="1:58" x14ac:dyDescent="0.25">
      <c r="A142" s="12"/>
      <c r="BF142" s="12"/>
    </row>
    <row r="143" spans="1:58" x14ac:dyDescent="0.25">
      <c r="A143" s="12"/>
      <c r="P143" s="8"/>
      <c r="BF143" s="12"/>
    </row>
    <row r="144" spans="1:58" x14ac:dyDescent="0.25">
      <c r="A144" s="12"/>
      <c r="P144" s="8"/>
      <c r="BF144" s="12"/>
    </row>
    <row r="145" spans="1:58" x14ac:dyDescent="0.25">
      <c r="A145" s="12"/>
      <c r="P145" s="8"/>
      <c r="BF145" s="12"/>
    </row>
    <row r="146" spans="1:58" x14ac:dyDescent="0.25">
      <c r="A146" s="12"/>
      <c r="P146" s="8"/>
      <c r="BF146" s="12"/>
    </row>
    <row r="147" spans="1:58" x14ac:dyDescent="0.25">
      <c r="A147" s="12"/>
      <c r="B147" s="15" t="s">
        <v>89</v>
      </c>
      <c r="C147" s="11"/>
      <c r="D147" s="11"/>
      <c r="E147" s="11"/>
      <c r="F147" s="11"/>
      <c r="G147" s="11"/>
      <c r="H147" s="11"/>
      <c r="I147" s="11"/>
      <c r="J147" s="11"/>
      <c r="K147" s="11"/>
      <c r="L147" s="11"/>
      <c r="M147" s="11"/>
      <c r="N147" s="11"/>
      <c r="O147" s="11"/>
      <c r="P147" s="11"/>
      <c r="Q147" s="11"/>
      <c r="R147" s="11"/>
      <c r="S147" s="12"/>
      <c r="T147" s="12"/>
      <c r="U147" s="12"/>
      <c r="V147" s="12"/>
      <c r="W147" s="12"/>
      <c r="X147" s="12"/>
      <c r="Y147" s="12"/>
      <c r="Z147" s="12"/>
      <c r="AA147" s="12"/>
      <c r="AB147" s="12"/>
      <c r="AC147" s="12"/>
      <c r="AD147" s="12"/>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2"/>
    </row>
    <row r="148" spans="1:58" x14ac:dyDescent="0.25">
      <c r="A148" s="12"/>
      <c r="P148" s="8"/>
      <c r="BF148" s="12"/>
    </row>
    <row r="149" spans="1:58" x14ac:dyDescent="0.25">
      <c r="A149" s="12"/>
      <c r="P149" s="8"/>
      <c r="BF149" s="12"/>
    </row>
    <row r="150" spans="1:58" x14ac:dyDescent="0.25">
      <c r="A150" s="12"/>
      <c r="P150" s="8"/>
      <c r="BF150" s="12"/>
    </row>
    <row r="151" spans="1:58" x14ac:dyDescent="0.25">
      <c r="A151" s="12"/>
      <c r="P151" s="8"/>
      <c r="BF151" s="12"/>
    </row>
    <row r="152" spans="1:58" x14ac:dyDescent="0.25">
      <c r="A152" s="12"/>
      <c r="P152" s="8"/>
      <c r="BF152" s="12"/>
    </row>
    <row r="153" spans="1:58" x14ac:dyDescent="0.25">
      <c r="A153" s="12"/>
      <c r="P153" s="8"/>
      <c r="BF153" s="12"/>
    </row>
    <row r="154" spans="1:58" x14ac:dyDescent="0.25">
      <c r="A154" s="12"/>
      <c r="P154" s="8"/>
      <c r="BF154" s="12"/>
    </row>
    <row r="155" spans="1:58" x14ac:dyDescent="0.25">
      <c r="A155" s="12"/>
      <c r="P155" s="8"/>
      <c r="BF155" s="12"/>
    </row>
    <row r="156" spans="1:58" x14ac:dyDescent="0.2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row>
    <row r="157" spans="1:58" x14ac:dyDescent="0.25">
      <c r="A157" s="33" t="s">
        <v>95</v>
      </c>
    </row>
  </sheetData>
  <printOptions horizontalCentered="1"/>
  <pageMargins left="0" right="0" top="0.5" bottom="0.25" header="0" footer="0"/>
  <pageSetup paperSize="9" fitToHeight="0" orientation="portrait" r:id="rId1"/>
  <headerFooter>
    <oddHeader>&amp;C&amp;14Project Summary Report – Construction</oddHeader>
    <oddFooter>&amp;L&amp;8EPM-KPR-TP-000008 Rev. 000&amp;C&amp;8Level - 3-E - External
Electronic documents once printed, are uncontrolled and may become out-dated. Refer to ECMS for current revision.&amp;R&amp;8Page &amp;P of &amp;N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rightToLeft="1" workbookViewId="0">
      <selection activeCell="A3" sqref="A3"/>
    </sheetView>
  </sheetViews>
  <sheetFormatPr defaultRowHeight="15" x14ac:dyDescent="0.25"/>
  <cols>
    <col min="1" max="1" width="12.28515625" bestFit="1" customWidth="1"/>
    <col min="2" max="2" width="25.140625" bestFit="1" customWidth="1"/>
    <col min="3" max="3" width="21.140625" bestFit="1" customWidth="1"/>
    <col min="4" max="4" width="20.42578125" bestFit="1" customWidth="1"/>
    <col min="5" max="5" width="8.5703125" customWidth="1"/>
    <col min="6" max="6" width="21.42578125" bestFit="1" customWidth="1"/>
    <col min="7" max="7" width="8.28515625" customWidth="1"/>
    <col min="8" max="8" width="13.42578125" customWidth="1"/>
    <col min="9" max="9" width="10.42578125" customWidth="1"/>
  </cols>
  <sheetData>
    <row r="1" spans="1:14" ht="26.25" x14ac:dyDescent="0.25">
      <c r="A1" s="38" t="s">
        <v>96</v>
      </c>
      <c r="B1" s="34"/>
      <c r="C1" s="34"/>
      <c r="D1" s="34"/>
      <c r="E1" s="34"/>
      <c r="G1" s="34"/>
      <c r="H1" s="34"/>
      <c r="I1" s="34"/>
      <c r="J1" s="34"/>
      <c r="K1" s="34"/>
      <c r="L1" s="34"/>
      <c r="M1" s="34"/>
      <c r="N1" s="34"/>
    </row>
    <row r="2" spans="1:14" ht="21" x14ac:dyDescent="0.25">
      <c r="A2" s="39" t="s">
        <v>97</v>
      </c>
      <c r="B2" s="34"/>
      <c r="C2" s="34"/>
      <c r="D2" s="34"/>
      <c r="E2" s="34"/>
      <c r="G2" s="34"/>
      <c r="H2" s="34"/>
      <c r="I2" s="34"/>
      <c r="J2" s="34"/>
      <c r="K2" s="34"/>
      <c r="L2" s="34"/>
      <c r="M2" s="34"/>
      <c r="N2" s="34"/>
    </row>
    <row r="3" spans="1:14" ht="15.75" x14ac:dyDescent="0.25">
      <c r="A3" s="40" t="s">
        <v>98</v>
      </c>
      <c r="B3" s="34"/>
      <c r="C3" s="34"/>
      <c r="D3" s="34"/>
      <c r="E3" s="34"/>
      <c r="G3" s="34"/>
      <c r="H3" s="34"/>
      <c r="I3" s="34"/>
      <c r="J3" s="34"/>
      <c r="K3" s="34"/>
      <c r="L3" s="34"/>
      <c r="M3" s="34"/>
      <c r="N3" s="34"/>
    </row>
    <row r="4" spans="1:14" x14ac:dyDescent="0.25">
      <c r="A4" s="34"/>
      <c r="B4" s="34"/>
      <c r="C4" s="34"/>
      <c r="D4" s="34"/>
      <c r="E4" s="34"/>
      <c r="G4" s="34"/>
      <c r="H4" s="34"/>
      <c r="I4" s="34"/>
      <c r="J4" s="34"/>
      <c r="K4" s="34"/>
      <c r="L4" s="34"/>
      <c r="M4" s="34"/>
      <c r="N4" s="34"/>
    </row>
    <row r="5" spans="1:14" x14ac:dyDescent="0.25">
      <c r="A5" s="34"/>
      <c r="B5" s="34"/>
      <c r="C5" s="34"/>
      <c r="D5" s="34"/>
      <c r="E5" s="34"/>
      <c r="G5" s="34"/>
      <c r="H5" s="34"/>
      <c r="I5" s="34"/>
      <c r="J5" s="34"/>
      <c r="K5" s="34"/>
      <c r="L5" s="34"/>
      <c r="M5" s="34"/>
      <c r="N5" s="34"/>
    </row>
    <row r="6" spans="1:14" x14ac:dyDescent="0.25">
      <c r="A6" s="34" t="s">
        <v>99</v>
      </c>
      <c r="B6" s="35" t="s">
        <v>109</v>
      </c>
      <c r="C6" s="34" t="s">
        <v>103</v>
      </c>
      <c r="D6" s="41"/>
      <c r="E6" s="34"/>
      <c r="F6" s="34"/>
      <c r="G6" s="34"/>
      <c r="H6" s="34"/>
      <c r="I6" s="34"/>
      <c r="J6" s="34"/>
      <c r="K6" s="34"/>
      <c r="L6" s="34"/>
      <c r="M6" s="34"/>
      <c r="N6" s="34"/>
    </row>
    <row r="7" spans="1:14" x14ac:dyDescent="0.25">
      <c r="A7" s="34" t="s">
        <v>100</v>
      </c>
      <c r="B7" s="41" t="s">
        <v>37</v>
      </c>
      <c r="C7" s="34" t="s">
        <v>104</v>
      </c>
      <c r="D7" s="41"/>
      <c r="E7" s="34"/>
      <c r="F7" s="34"/>
      <c r="G7" s="34"/>
      <c r="H7" s="34"/>
      <c r="I7" s="34"/>
      <c r="J7" s="34"/>
      <c r="K7" s="34"/>
      <c r="L7" s="34"/>
      <c r="M7" s="34"/>
      <c r="N7" s="34"/>
    </row>
    <row r="8" spans="1:14" x14ac:dyDescent="0.25">
      <c r="A8" s="34" t="s">
        <v>321</v>
      </c>
      <c r="B8" s="41" t="s">
        <v>35</v>
      </c>
      <c r="C8" s="34" t="s">
        <v>105</v>
      </c>
      <c r="D8" s="41" t="s">
        <v>36</v>
      </c>
      <c r="E8" s="34"/>
      <c r="F8" s="34"/>
      <c r="G8" s="34"/>
      <c r="H8" s="34"/>
      <c r="I8" s="34"/>
      <c r="J8" s="34"/>
      <c r="K8" s="34"/>
      <c r="L8" s="34"/>
      <c r="M8" s="34"/>
      <c r="N8" s="34"/>
    </row>
    <row r="9" spans="1:14" x14ac:dyDescent="0.25">
      <c r="A9" s="34" t="s">
        <v>101</v>
      </c>
      <c r="B9" s="41"/>
      <c r="C9" s="34" t="s">
        <v>106</v>
      </c>
      <c r="D9" s="41" t="s">
        <v>38</v>
      </c>
      <c r="E9" s="34"/>
      <c r="F9" s="34"/>
      <c r="G9" s="34"/>
      <c r="H9" s="34"/>
      <c r="I9" s="34"/>
      <c r="J9" s="34"/>
      <c r="K9" s="34"/>
      <c r="L9" s="34"/>
      <c r="M9" s="34"/>
      <c r="N9" s="34"/>
    </row>
    <row r="10" spans="1:14" x14ac:dyDescent="0.25">
      <c r="A10" s="34" t="s">
        <v>102</v>
      </c>
      <c r="B10" s="41"/>
      <c r="C10" s="34" t="s">
        <v>107</v>
      </c>
      <c r="D10" s="44">
        <v>43009</v>
      </c>
      <c r="E10" s="34"/>
      <c r="F10" s="34"/>
      <c r="G10" s="34"/>
      <c r="H10" s="34"/>
      <c r="I10" s="34"/>
      <c r="J10" s="34"/>
      <c r="K10" s="34"/>
      <c r="L10" s="34"/>
      <c r="M10" s="34"/>
      <c r="N10" s="34"/>
    </row>
    <row r="11" spans="1:14" x14ac:dyDescent="0.25">
      <c r="A11" s="34"/>
      <c r="B11" s="34"/>
      <c r="C11" s="34" t="s">
        <v>108</v>
      </c>
      <c r="D11" s="41"/>
      <c r="E11" s="34"/>
      <c r="F11" s="34"/>
      <c r="G11" s="34"/>
      <c r="H11" s="34"/>
      <c r="I11" s="34"/>
      <c r="J11" s="34"/>
      <c r="K11" s="34"/>
      <c r="L11" s="34"/>
      <c r="M11" s="34"/>
      <c r="N11" s="34"/>
    </row>
    <row r="12" spans="1:14" x14ac:dyDescent="0.25">
      <c r="A12" s="34"/>
      <c r="B12" s="36"/>
      <c r="C12" s="42"/>
      <c r="D12" s="42"/>
      <c r="E12" s="34"/>
      <c r="F12" s="34"/>
      <c r="G12" s="34"/>
      <c r="H12" s="34"/>
      <c r="I12" s="34"/>
      <c r="J12" s="34"/>
      <c r="K12" s="34"/>
      <c r="L12" s="34"/>
      <c r="M12" s="34"/>
      <c r="N12" s="34"/>
    </row>
    <row r="13" spans="1:14" x14ac:dyDescent="0.25">
      <c r="A13" s="37"/>
      <c r="B13" s="43" t="s">
        <v>110</v>
      </c>
      <c r="C13" s="35"/>
      <c r="D13" s="35"/>
      <c r="E13" s="34"/>
      <c r="F13" s="34"/>
      <c r="G13" s="34"/>
      <c r="H13" s="34"/>
      <c r="I13" s="34"/>
      <c r="J13" s="34"/>
      <c r="K13" s="34"/>
      <c r="L13" s="34"/>
      <c r="M13" s="34"/>
      <c r="N13" s="34"/>
    </row>
    <row r="14" spans="1:14" x14ac:dyDescent="0.25">
      <c r="A14" s="34"/>
      <c r="B14" s="43" t="s">
        <v>111</v>
      </c>
      <c r="C14" s="35"/>
      <c r="D14" s="35"/>
      <c r="E14" s="34"/>
      <c r="F14" s="34"/>
      <c r="G14" s="34"/>
      <c r="H14" s="34"/>
      <c r="I14" s="34"/>
      <c r="J14" s="34"/>
      <c r="K14" s="34"/>
      <c r="L14" s="34"/>
      <c r="M14" s="34"/>
      <c r="N14" s="34"/>
    </row>
    <row r="15" spans="1:14" x14ac:dyDescent="0.25">
      <c r="A15" s="34"/>
      <c r="B15" s="34"/>
      <c r="C15" s="34"/>
      <c r="D15" s="34"/>
      <c r="E15" s="34"/>
      <c r="F15" s="34"/>
      <c r="G15" s="34"/>
      <c r="H15" s="34"/>
      <c r="I15" s="34"/>
      <c r="J15" s="34"/>
      <c r="K15" s="34"/>
      <c r="L15" s="34"/>
      <c r="M15" s="34"/>
      <c r="N15" s="34"/>
    </row>
    <row r="16" spans="1:14" x14ac:dyDescent="0.25">
      <c r="A16" s="34"/>
      <c r="B16" s="34"/>
      <c r="C16" s="34"/>
      <c r="D16" s="34"/>
      <c r="E16" s="34"/>
      <c r="F16" s="34"/>
      <c r="G16" s="34"/>
      <c r="H16" s="34"/>
      <c r="I16" s="34"/>
      <c r="J16" s="34"/>
      <c r="K16" s="34"/>
      <c r="L16" s="34"/>
      <c r="M16" s="34"/>
      <c r="N16" s="34"/>
    </row>
    <row r="17" spans="1:14" x14ac:dyDescent="0.25">
      <c r="A17" s="34"/>
      <c r="B17" s="34"/>
      <c r="C17" s="34"/>
      <c r="D17" s="34"/>
      <c r="E17" s="34"/>
      <c r="F17" s="34"/>
      <c r="G17" s="34"/>
      <c r="H17" s="34"/>
      <c r="I17" s="34"/>
      <c r="J17" s="34"/>
      <c r="K17" s="34"/>
      <c r="L17" s="34"/>
      <c r="M17" s="34"/>
      <c r="N17" s="34"/>
    </row>
    <row r="18" spans="1:14" x14ac:dyDescent="0.25">
      <c r="A18" s="34"/>
      <c r="B18" s="34"/>
      <c r="C18" s="34"/>
      <c r="D18" s="34"/>
      <c r="E18" s="34"/>
      <c r="F18" s="34"/>
      <c r="G18" s="34"/>
      <c r="H18" s="34"/>
      <c r="I18" s="34"/>
      <c r="J18" s="34"/>
      <c r="K18" s="34"/>
      <c r="L18" s="34"/>
      <c r="M18" s="34"/>
      <c r="N18" s="34"/>
    </row>
    <row r="19" spans="1:14" x14ac:dyDescent="0.25">
      <c r="A19" s="34"/>
      <c r="B19" s="34"/>
      <c r="C19" s="34"/>
      <c r="D19" s="34"/>
      <c r="E19" s="34"/>
      <c r="F19" s="34"/>
      <c r="G19" s="34"/>
      <c r="H19" s="34"/>
      <c r="I19" s="34"/>
      <c r="J19" s="34"/>
      <c r="K19" s="34"/>
      <c r="L19" s="34"/>
      <c r="M19" s="34"/>
      <c r="N19" s="34"/>
    </row>
    <row r="20" spans="1:14" x14ac:dyDescent="0.25">
      <c r="A20" s="34"/>
      <c r="B20" s="34"/>
      <c r="C20" s="34"/>
      <c r="D20" s="34"/>
      <c r="E20" s="34"/>
      <c r="F20" s="34"/>
      <c r="G20" s="34"/>
      <c r="H20" s="34"/>
      <c r="I20" s="34"/>
      <c r="J20" s="34"/>
      <c r="K20" s="34"/>
      <c r="L20" s="34"/>
      <c r="M20" s="34"/>
      <c r="N20" s="34"/>
    </row>
    <row r="21" spans="1:14" x14ac:dyDescent="0.25">
      <c r="A21" s="34"/>
      <c r="B21" s="34"/>
      <c r="C21" s="34"/>
      <c r="D21" s="34"/>
      <c r="E21" s="34"/>
      <c r="F21" s="34"/>
      <c r="G21" s="34"/>
      <c r="H21" s="34"/>
      <c r="I21" s="34"/>
      <c r="J21" s="34"/>
      <c r="K21" s="34"/>
      <c r="L21" s="34"/>
      <c r="M21" s="34"/>
      <c r="N21" s="34"/>
    </row>
    <row r="22" spans="1:14" x14ac:dyDescent="0.25">
      <c r="A22" s="34"/>
      <c r="B22" s="34"/>
      <c r="C22" s="34"/>
      <c r="D22" s="34"/>
      <c r="E22" s="34"/>
      <c r="F22" s="34"/>
      <c r="G22" s="34"/>
      <c r="H22" s="34"/>
      <c r="I22" s="34"/>
      <c r="J22" s="34"/>
      <c r="K22" s="34"/>
      <c r="L22" s="34"/>
      <c r="M22" s="34"/>
      <c r="N22" s="34"/>
    </row>
    <row r="23" spans="1:14" x14ac:dyDescent="0.25">
      <c r="A23" s="34"/>
      <c r="B23" s="34"/>
      <c r="C23" s="34"/>
      <c r="D23" s="34"/>
      <c r="E23" s="34"/>
      <c r="F23" s="34"/>
      <c r="G23" s="34"/>
      <c r="H23" s="34"/>
      <c r="I23" s="34"/>
      <c r="J23" s="34"/>
      <c r="K23" s="34"/>
      <c r="L23" s="34"/>
      <c r="M23" s="34"/>
      <c r="N23" s="34"/>
    </row>
    <row r="24" spans="1:14" x14ac:dyDescent="0.25">
      <c r="A24" s="34"/>
      <c r="B24" s="34"/>
      <c r="C24" s="34"/>
      <c r="D24" s="34"/>
      <c r="E24" s="34"/>
      <c r="F24" s="34"/>
      <c r="G24" s="34"/>
      <c r="H24" s="34"/>
      <c r="I24" s="34"/>
      <c r="J24" s="34"/>
      <c r="K24" s="34"/>
      <c r="L24" s="34"/>
      <c r="M24" s="34"/>
      <c r="N24" s="34"/>
    </row>
    <row r="25" spans="1:14" x14ac:dyDescent="0.25">
      <c r="A25" s="34"/>
      <c r="B25" s="34"/>
      <c r="C25" s="34"/>
      <c r="D25" s="34"/>
      <c r="E25" s="34"/>
      <c r="F25" s="34"/>
      <c r="G25" s="34"/>
      <c r="H25" s="34"/>
      <c r="I25" s="34"/>
      <c r="J25" s="34"/>
      <c r="K25" s="34"/>
      <c r="L25" s="34"/>
      <c r="M25" s="34"/>
      <c r="N25" s="34"/>
    </row>
    <row r="26" spans="1:14" x14ac:dyDescent="0.25">
      <c r="A26" s="34"/>
      <c r="B26" s="34"/>
      <c r="C26" s="34"/>
      <c r="D26" s="34"/>
      <c r="E26" s="34"/>
      <c r="F26" s="34"/>
      <c r="G26" s="34"/>
      <c r="H26" s="34"/>
      <c r="I26" s="34"/>
      <c r="J26" s="34"/>
      <c r="K26" s="34"/>
      <c r="L26" s="34"/>
      <c r="M26" s="34"/>
      <c r="N26" s="34"/>
    </row>
    <row r="27" spans="1:14" x14ac:dyDescent="0.25">
      <c r="A27" s="34"/>
      <c r="B27" s="34"/>
      <c r="C27" s="34"/>
      <c r="D27" s="34"/>
      <c r="E27" s="34"/>
      <c r="F27" s="34"/>
      <c r="G27" s="34"/>
      <c r="H27" s="34"/>
      <c r="I27" s="34"/>
      <c r="J27" s="34"/>
      <c r="K27" s="34"/>
      <c r="L27" s="34"/>
      <c r="M27" s="34"/>
      <c r="N27" s="34"/>
    </row>
    <row r="28" spans="1:14" x14ac:dyDescent="0.25">
      <c r="A28" s="34"/>
      <c r="B28" s="34"/>
      <c r="C28" s="34"/>
      <c r="D28" s="34"/>
      <c r="E28" s="34"/>
      <c r="F28" s="34"/>
      <c r="G28" s="34"/>
      <c r="H28" s="34"/>
      <c r="I28" s="34"/>
      <c r="J28" s="34"/>
      <c r="K28" s="34"/>
      <c r="L28" s="34"/>
      <c r="M28" s="34"/>
      <c r="N28" s="34"/>
    </row>
    <row r="29" spans="1:14" x14ac:dyDescent="0.25">
      <c r="A29" s="34"/>
      <c r="B29" s="34"/>
      <c r="C29" s="34"/>
      <c r="D29" s="34"/>
      <c r="E29" s="34"/>
      <c r="F29" s="34"/>
      <c r="G29" s="34"/>
      <c r="H29" s="34"/>
      <c r="I29" s="34"/>
      <c r="J29" s="34"/>
      <c r="K29" s="34"/>
      <c r="L29" s="34"/>
      <c r="M29" s="34"/>
      <c r="N29" s="34"/>
    </row>
    <row r="30" spans="1:14" x14ac:dyDescent="0.25">
      <c r="A30" s="34"/>
      <c r="B30" s="34"/>
      <c r="C30" s="34"/>
      <c r="D30" s="34"/>
      <c r="E30" s="34"/>
      <c r="F30" s="34"/>
      <c r="G30" s="34"/>
      <c r="H30" s="34"/>
      <c r="I30" s="34"/>
      <c r="J30" s="34"/>
      <c r="K30" s="34"/>
      <c r="L30" s="34"/>
      <c r="M30" s="34"/>
      <c r="N30" s="34"/>
    </row>
    <row r="31" spans="1:14" x14ac:dyDescent="0.25">
      <c r="A31" s="34"/>
      <c r="B31" s="34"/>
      <c r="C31" s="34"/>
      <c r="D31" s="34"/>
      <c r="E31" s="34"/>
      <c r="F31" s="34"/>
      <c r="G31" s="34"/>
      <c r="H31" s="34"/>
      <c r="I31" s="34"/>
      <c r="J31" s="34"/>
      <c r="K31" s="34"/>
      <c r="L31" s="34"/>
      <c r="M31" s="34"/>
      <c r="N31" s="34"/>
    </row>
    <row r="32" spans="1:14" x14ac:dyDescent="0.25">
      <c r="A32" s="34"/>
      <c r="B32" s="34"/>
      <c r="C32" s="34"/>
      <c r="D32" s="34"/>
      <c r="E32" s="34"/>
      <c r="F32" s="34"/>
      <c r="G32" s="34"/>
      <c r="H32" s="34"/>
      <c r="I32" s="34"/>
      <c r="J32" s="34"/>
      <c r="K32" s="34"/>
      <c r="L32" s="34"/>
      <c r="M32" s="34"/>
      <c r="N32" s="34"/>
    </row>
    <row r="33" spans="1:14" x14ac:dyDescent="0.25">
      <c r="A33" s="34"/>
      <c r="B33" s="34"/>
      <c r="C33" s="34"/>
      <c r="D33" s="34"/>
      <c r="E33" s="34"/>
      <c r="F33" s="34"/>
      <c r="G33" s="34"/>
      <c r="H33" s="34"/>
      <c r="I33" s="34"/>
      <c r="J33" s="34"/>
      <c r="K33" s="34"/>
      <c r="L33" s="34"/>
      <c r="M33" s="34"/>
      <c r="N33" s="34"/>
    </row>
    <row r="34" spans="1:14" x14ac:dyDescent="0.25">
      <c r="A34" s="34"/>
      <c r="B34" s="34"/>
      <c r="C34" s="34"/>
      <c r="D34" s="34"/>
      <c r="E34" s="34"/>
      <c r="F34" s="34"/>
      <c r="G34" s="34"/>
      <c r="H34" s="34"/>
      <c r="I34" s="34"/>
      <c r="J34" s="34"/>
      <c r="K34" s="34"/>
      <c r="L34" s="34"/>
      <c r="M34" s="34"/>
      <c r="N34" s="34"/>
    </row>
    <row r="35" spans="1:14" x14ac:dyDescent="0.25">
      <c r="A35" s="34"/>
      <c r="B35" s="34"/>
      <c r="C35" s="34"/>
      <c r="D35" s="34"/>
      <c r="E35" s="34"/>
      <c r="F35" s="34"/>
      <c r="G35" s="34"/>
      <c r="H35" s="34"/>
      <c r="I35" s="34"/>
      <c r="J35" s="34"/>
      <c r="K35" s="34"/>
      <c r="L35" s="34"/>
      <c r="M35" s="34"/>
      <c r="N35" s="34"/>
    </row>
    <row r="36" spans="1:14" x14ac:dyDescent="0.25">
      <c r="A36" s="34"/>
      <c r="B36" s="34"/>
      <c r="C36" s="34"/>
      <c r="D36" s="34"/>
      <c r="E36" s="34"/>
      <c r="F36" s="34"/>
      <c r="G36" s="34"/>
      <c r="H36" s="34"/>
      <c r="I36" s="34"/>
      <c r="J36" s="34"/>
      <c r="K36" s="34"/>
      <c r="L36" s="34"/>
      <c r="M36" s="34"/>
      <c r="N36" s="34"/>
    </row>
    <row r="37" spans="1:14" x14ac:dyDescent="0.25">
      <c r="A37" s="34"/>
      <c r="B37" s="34"/>
      <c r="C37" s="34"/>
      <c r="D37" s="34"/>
      <c r="E37" s="34"/>
      <c r="F37" s="34"/>
      <c r="G37" s="34"/>
      <c r="H37" s="34"/>
      <c r="I37" s="34"/>
      <c r="J37" s="34"/>
      <c r="K37" s="34"/>
      <c r="L37" s="34"/>
      <c r="M37" s="34"/>
      <c r="N37" s="34"/>
    </row>
    <row r="38" spans="1:14" x14ac:dyDescent="0.25">
      <c r="A38" s="34"/>
      <c r="B38" s="34"/>
      <c r="C38" s="34"/>
      <c r="D38" s="34"/>
      <c r="E38" s="34"/>
      <c r="F38" s="34"/>
      <c r="G38" s="34"/>
      <c r="H38" s="34"/>
      <c r="I38" s="34"/>
      <c r="J38" s="34"/>
      <c r="K38" s="34"/>
      <c r="L38" s="34"/>
      <c r="M38" s="34"/>
      <c r="N38" s="34"/>
    </row>
    <row r="39" spans="1:14" x14ac:dyDescent="0.25">
      <c r="A39" s="34"/>
      <c r="B39" s="34"/>
      <c r="C39" s="34"/>
      <c r="D39" s="34"/>
      <c r="E39" s="34"/>
      <c r="F39" s="34"/>
      <c r="G39" s="34"/>
      <c r="H39" s="34"/>
      <c r="I39" s="34"/>
      <c r="J39" s="34"/>
      <c r="K39" s="34"/>
      <c r="L39" s="34"/>
      <c r="M39" s="34"/>
      <c r="N39" s="34"/>
    </row>
    <row r="40" spans="1:14" x14ac:dyDescent="0.25">
      <c r="A40" s="34"/>
      <c r="B40" s="34"/>
      <c r="C40" s="34"/>
      <c r="D40" s="34"/>
      <c r="E40" s="34"/>
      <c r="F40" s="34"/>
      <c r="G40" s="34"/>
      <c r="H40" s="34"/>
      <c r="I40" s="34"/>
      <c r="J40" s="34"/>
      <c r="K40" s="34"/>
      <c r="L40" s="34"/>
      <c r="M40" s="34"/>
      <c r="N40" s="34"/>
    </row>
    <row r="41" spans="1:14" x14ac:dyDescent="0.25">
      <c r="A41" s="34"/>
      <c r="B41" s="34"/>
      <c r="C41" s="34"/>
      <c r="D41" s="34"/>
      <c r="E41" s="34"/>
      <c r="F41" s="34"/>
      <c r="G41" s="34"/>
      <c r="H41" s="34"/>
      <c r="I41" s="34"/>
      <c r="J41" s="34"/>
      <c r="K41" s="34"/>
      <c r="L41" s="34"/>
      <c r="M41" s="34"/>
      <c r="N41" s="34"/>
    </row>
    <row r="42" spans="1:14" x14ac:dyDescent="0.25">
      <c r="A42" s="34"/>
      <c r="B42" s="34"/>
      <c r="C42" s="34"/>
      <c r="D42" s="34"/>
      <c r="E42" s="34"/>
      <c r="F42" s="34"/>
      <c r="G42" s="34"/>
      <c r="H42" s="34"/>
      <c r="I42" s="34"/>
      <c r="J42" s="34"/>
      <c r="K42" s="34"/>
      <c r="L42" s="34"/>
      <c r="M42" s="34"/>
      <c r="N42" s="34"/>
    </row>
    <row r="43" spans="1:14" x14ac:dyDescent="0.25">
      <c r="A43" s="34"/>
      <c r="B43" s="34"/>
      <c r="C43" s="34"/>
      <c r="D43" s="34"/>
      <c r="E43" s="34"/>
      <c r="F43" s="34"/>
      <c r="G43" s="34"/>
      <c r="H43" s="34"/>
      <c r="I43" s="34"/>
      <c r="J43" s="34"/>
      <c r="K43" s="34"/>
      <c r="L43" s="34"/>
      <c r="M43" s="34"/>
      <c r="N43" s="34"/>
    </row>
    <row r="44" spans="1:14" x14ac:dyDescent="0.25">
      <c r="A44" s="34"/>
      <c r="B44" s="34"/>
      <c r="C44" s="34"/>
      <c r="D44" s="34"/>
      <c r="E44" s="34"/>
      <c r="F44" s="34"/>
      <c r="G44" s="34"/>
      <c r="H44" s="34"/>
      <c r="I44" s="34"/>
      <c r="J44" s="34"/>
      <c r="K44" s="34"/>
      <c r="L44" s="34"/>
      <c r="M44" s="34"/>
      <c r="N44" s="34"/>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rightToLeft="1" zoomScale="85" zoomScaleNormal="85" workbookViewId="0">
      <selection activeCell="E27" sqref="E27"/>
    </sheetView>
  </sheetViews>
  <sheetFormatPr defaultRowHeight="15" x14ac:dyDescent="0.25"/>
  <cols>
    <col min="2" max="2" width="15.140625" bestFit="1" customWidth="1"/>
    <col min="3" max="3" width="11.85546875" customWidth="1"/>
  </cols>
  <sheetData>
    <row r="1" spans="1:16" x14ac:dyDescent="0.25">
      <c r="A1" s="34"/>
      <c r="B1" s="34" t="s">
        <v>125</v>
      </c>
      <c r="C1" s="34"/>
      <c r="D1" s="34"/>
      <c r="E1" s="34"/>
      <c r="F1" s="34"/>
      <c r="G1" s="34"/>
      <c r="H1" s="34"/>
      <c r="I1" s="34"/>
      <c r="J1" s="34"/>
      <c r="K1" s="34"/>
      <c r="L1" s="34"/>
      <c r="M1" s="34"/>
      <c r="N1" s="34"/>
      <c r="O1" s="34"/>
      <c r="P1" s="34"/>
    </row>
    <row r="2" spans="1:16" s="312" customFormat="1" ht="38.25" x14ac:dyDescent="0.25">
      <c r="A2" s="309"/>
      <c r="B2" s="310" t="s">
        <v>113</v>
      </c>
      <c r="C2" s="310" t="s">
        <v>115</v>
      </c>
      <c r="D2" s="310" t="s">
        <v>122</v>
      </c>
      <c r="E2" s="310" t="s">
        <v>118</v>
      </c>
      <c r="F2" s="310" t="s">
        <v>123</v>
      </c>
      <c r="G2" s="310" t="s">
        <v>121</v>
      </c>
      <c r="H2" s="310" t="s">
        <v>119</v>
      </c>
      <c r="I2" s="311" t="s">
        <v>117</v>
      </c>
      <c r="J2" s="309"/>
      <c r="K2" s="309"/>
      <c r="L2" s="309"/>
      <c r="M2" s="309"/>
      <c r="N2" s="309"/>
      <c r="O2" s="309"/>
      <c r="P2" s="309"/>
    </row>
    <row r="3" spans="1:16" x14ac:dyDescent="0.25">
      <c r="A3" s="34"/>
      <c r="B3" s="48" t="s">
        <v>120</v>
      </c>
      <c r="C3" s="49">
        <v>2510878.2759032268</v>
      </c>
      <c r="D3" s="50">
        <v>2</v>
      </c>
      <c r="E3" s="50">
        <v>3</v>
      </c>
      <c r="F3" s="50">
        <v>1</v>
      </c>
      <c r="G3" s="50">
        <v>1</v>
      </c>
      <c r="H3" s="50">
        <v>0</v>
      </c>
      <c r="I3" s="46">
        <v>1</v>
      </c>
      <c r="J3" s="34"/>
      <c r="K3" s="34"/>
      <c r="L3" s="34"/>
      <c r="M3" s="34"/>
      <c r="N3" s="34"/>
      <c r="O3" s="34"/>
      <c r="P3" s="34"/>
    </row>
    <row r="4" spans="1:16" x14ac:dyDescent="0.25">
      <c r="A4" s="34"/>
      <c r="B4" s="48" t="s">
        <v>126</v>
      </c>
      <c r="C4" s="49">
        <v>1250000</v>
      </c>
      <c r="D4" s="50">
        <v>1</v>
      </c>
      <c r="E4" s="50">
        <v>2</v>
      </c>
      <c r="F4" s="50">
        <v>1</v>
      </c>
      <c r="G4" s="50">
        <v>1</v>
      </c>
      <c r="H4" s="50">
        <v>0</v>
      </c>
      <c r="I4" s="46">
        <v>1</v>
      </c>
      <c r="J4" s="34"/>
      <c r="K4" s="34"/>
      <c r="L4" s="34"/>
      <c r="M4" s="34"/>
      <c r="N4" s="34"/>
      <c r="O4" s="34"/>
      <c r="P4" s="34"/>
    </row>
    <row r="5" spans="1:16" x14ac:dyDescent="0.25">
      <c r="A5" s="34"/>
      <c r="B5" s="48" t="s">
        <v>124</v>
      </c>
      <c r="C5" s="49">
        <v>11841</v>
      </c>
      <c r="D5" s="50">
        <v>1</v>
      </c>
      <c r="E5" s="50">
        <v>0</v>
      </c>
      <c r="F5" s="50">
        <v>1</v>
      </c>
      <c r="G5" s="50">
        <v>0</v>
      </c>
      <c r="H5" s="50">
        <v>0</v>
      </c>
      <c r="I5" s="46">
        <v>1</v>
      </c>
      <c r="J5" s="34"/>
      <c r="K5" s="34"/>
      <c r="L5" s="34"/>
      <c r="M5" s="34"/>
      <c r="N5" s="34"/>
      <c r="O5" s="34"/>
      <c r="P5" s="34"/>
    </row>
    <row r="6" spans="1:16" x14ac:dyDescent="0.25">
      <c r="A6" s="34"/>
      <c r="B6" s="47"/>
      <c r="C6" s="47"/>
      <c r="D6" s="47"/>
      <c r="E6" s="47"/>
      <c r="F6" s="47"/>
      <c r="G6" s="47"/>
      <c r="H6" s="47"/>
      <c r="I6" s="47"/>
      <c r="J6" s="34"/>
      <c r="K6" s="34"/>
      <c r="L6" s="34"/>
      <c r="M6" s="34"/>
      <c r="N6" s="34"/>
      <c r="O6" s="34"/>
      <c r="P6" s="34"/>
    </row>
    <row r="7" spans="1:16" x14ac:dyDescent="0.25">
      <c r="A7" s="34"/>
      <c r="B7" s="34" t="s">
        <v>112</v>
      </c>
      <c r="C7" s="34"/>
      <c r="D7" s="34"/>
      <c r="E7" s="34"/>
      <c r="F7" s="34"/>
      <c r="G7" s="34"/>
      <c r="H7" s="34"/>
      <c r="I7" s="47"/>
      <c r="J7" s="34"/>
      <c r="K7" s="34"/>
      <c r="L7" s="34"/>
      <c r="M7" s="34"/>
      <c r="N7" s="34"/>
      <c r="O7" s="34"/>
      <c r="P7" s="34"/>
    </row>
    <row r="8" spans="1:16" s="312" customFormat="1" ht="45" x14ac:dyDescent="0.25">
      <c r="A8" s="309"/>
      <c r="B8" s="313" t="s">
        <v>113</v>
      </c>
      <c r="C8" s="310" t="s">
        <v>122</v>
      </c>
      <c r="D8" s="310" t="s">
        <v>118</v>
      </c>
      <c r="E8" s="310" t="s">
        <v>123</v>
      </c>
      <c r="F8" s="310" t="s">
        <v>121</v>
      </c>
      <c r="G8" s="313" t="s">
        <v>119</v>
      </c>
      <c r="H8" s="313" t="s">
        <v>116</v>
      </c>
      <c r="I8" s="311" t="s">
        <v>117</v>
      </c>
      <c r="J8" s="309"/>
      <c r="K8" s="309"/>
      <c r="L8" s="309"/>
      <c r="M8" s="309"/>
      <c r="N8" s="309"/>
      <c r="O8" s="309"/>
      <c r="P8" s="309"/>
    </row>
    <row r="9" spans="1:16" x14ac:dyDescent="0.25">
      <c r="A9" s="34"/>
      <c r="B9" s="48" t="s">
        <v>120</v>
      </c>
      <c r="C9" s="52">
        <v>1.5</v>
      </c>
      <c r="D9" s="52">
        <v>1.33</v>
      </c>
      <c r="E9" s="52">
        <v>1.55</v>
      </c>
      <c r="F9" s="52">
        <v>0.2</v>
      </c>
      <c r="G9" s="52">
        <v>0</v>
      </c>
      <c r="H9" s="52">
        <v>0</v>
      </c>
      <c r="I9" s="45">
        <v>0.2</v>
      </c>
      <c r="J9" s="34"/>
      <c r="K9" s="34"/>
      <c r="L9" s="34"/>
      <c r="M9" s="34"/>
      <c r="N9" s="34"/>
      <c r="O9" s="34"/>
      <c r="P9" s="34"/>
    </row>
    <row r="10" spans="1:16" x14ac:dyDescent="0.25">
      <c r="A10" s="34"/>
      <c r="B10" s="51" t="s">
        <v>126</v>
      </c>
      <c r="C10" s="52">
        <v>1.3</v>
      </c>
      <c r="D10" s="52">
        <v>1.1000000000000001</v>
      </c>
      <c r="E10" s="52">
        <v>1.3</v>
      </c>
      <c r="F10" s="52">
        <v>0.15</v>
      </c>
      <c r="G10" s="52">
        <v>0</v>
      </c>
      <c r="H10" s="52">
        <v>0</v>
      </c>
      <c r="I10" s="46">
        <v>0.75</v>
      </c>
      <c r="J10" s="34"/>
      <c r="K10" s="34"/>
      <c r="L10" s="34"/>
      <c r="M10" s="34"/>
      <c r="N10" s="34"/>
      <c r="O10" s="34"/>
      <c r="P10" s="34"/>
    </row>
    <row r="11" spans="1:16" x14ac:dyDescent="0.25">
      <c r="A11" s="34"/>
      <c r="B11" s="48" t="s">
        <v>124</v>
      </c>
      <c r="C11" s="52">
        <v>1.25</v>
      </c>
      <c r="D11" s="52">
        <v>0.8</v>
      </c>
      <c r="E11" s="52">
        <v>1.1000000000000001</v>
      </c>
      <c r="F11" s="52">
        <v>0.75</v>
      </c>
      <c r="G11" s="52">
        <v>0</v>
      </c>
      <c r="H11" s="52">
        <v>0</v>
      </c>
      <c r="I11" s="46">
        <v>0.75</v>
      </c>
      <c r="J11" s="34"/>
      <c r="K11" s="34"/>
      <c r="L11" s="34"/>
      <c r="M11" s="34"/>
      <c r="N11" s="34"/>
      <c r="O11" s="34"/>
      <c r="P11" s="34"/>
    </row>
    <row r="12" spans="1:16" x14ac:dyDescent="0.25">
      <c r="A12" s="34"/>
      <c r="B12" s="47"/>
      <c r="C12" s="47"/>
      <c r="D12" s="47"/>
      <c r="E12" s="34"/>
      <c r="F12" s="34"/>
      <c r="G12" s="34"/>
      <c r="H12" s="47"/>
      <c r="I12" s="47"/>
      <c r="J12" s="34"/>
      <c r="K12" s="34"/>
      <c r="L12" s="34"/>
      <c r="M12" s="34"/>
      <c r="N12" s="34"/>
      <c r="O12" s="34"/>
      <c r="P12" s="34"/>
    </row>
    <row r="13" spans="1:16" x14ac:dyDescent="0.25">
      <c r="A13" s="34"/>
      <c r="B13" s="53" t="s">
        <v>114</v>
      </c>
      <c r="C13" s="47"/>
      <c r="D13" s="47"/>
      <c r="E13" s="34"/>
      <c r="F13" s="34"/>
      <c r="G13" s="34"/>
      <c r="H13" s="47"/>
      <c r="I13" s="47"/>
      <c r="J13" s="34"/>
      <c r="K13" s="34"/>
      <c r="L13" s="34"/>
      <c r="M13" s="34"/>
      <c r="N13" s="34"/>
      <c r="O13" s="34"/>
      <c r="P13" s="34"/>
    </row>
    <row r="14" spans="1:16" x14ac:dyDescent="0.25">
      <c r="A14" s="34"/>
      <c r="B14" s="47" t="s">
        <v>40</v>
      </c>
      <c r="C14" s="47" t="s">
        <v>116</v>
      </c>
      <c r="D14" s="47"/>
      <c r="E14" s="34"/>
      <c r="F14" s="47" t="s">
        <v>39</v>
      </c>
      <c r="G14" s="47" t="s">
        <v>119</v>
      </c>
      <c r="H14" s="34"/>
      <c r="I14" s="34"/>
      <c r="J14" s="47" t="s">
        <v>9</v>
      </c>
      <c r="K14" s="47" t="s">
        <v>122</v>
      </c>
      <c r="L14" s="34"/>
      <c r="M14" s="34"/>
      <c r="N14" s="34"/>
      <c r="O14" s="34"/>
      <c r="P14" s="34"/>
    </row>
    <row r="15" spans="1:16" x14ac:dyDescent="0.25">
      <c r="A15" s="34"/>
      <c r="B15" s="47" t="s">
        <v>13</v>
      </c>
      <c r="C15" s="47" t="s">
        <v>117</v>
      </c>
      <c r="D15" s="47"/>
      <c r="E15" s="34"/>
      <c r="F15" s="47" t="s">
        <v>10</v>
      </c>
      <c r="G15" s="47" t="s">
        <v>120</v>
      </c>
      <c r="H15" s="34"/>
      <c r="I15" s="34"/>
      <c r="J15" s="47" t="s">
        <v>12</v>
      </c>
      <c r="K15" s="47" t="s">
        <v>123</v>
      </c>
      <c r="L15" s="34"/>
      <c r="M15" s="34"/>
      <c r="N15" s="34"/>
      <c r="O15" s="34"/>
      <c r="P15" s="34"/>
    </row>
    <row r="16" spans="1:16" x14ac:dyDescent="0.25">
      <c r="A16" s="34"/>
      <c r="B16" s="47" t="s">
        <v>8</v>
      </c>
      <c r="C16" s="47" t="s">
        <v>118</v>
      </c>
      <c r="D16" s="47"/>
      <c r="E16" s="34"/>
      <c r="F16" s="47" t="s">
        <v>90</v>
      </c>
      <c r="G16" s="47" t="s">
        <v>121</v>
      </c>
      <c r="H16" s="34"/>
      <c r="I16" s="34"/>
      <c r="J16" s="47" t="s">
        <v>11</v>
      </c>
      <c r="K16" s="47" t="s">
        <v>124</v>
      </c>
      <c r="L16" s="34"/>
      <c r="M16" s="34"/>
      <c r="N16" s="34"/>
      <c r="O16" s="34"/>
      <c r="P16" s="34"/>
    </row>
    <row r="17" spans="1:16" x14ac:dyDescent="0.25">
      <c r="A17" s="34"/>
      <c r="B17" s="34"/>
      <c r="C17" s="34"/>
      <c r="D17" s="47"/>
      <c r="E17" s="34"/>
      <c r="F17" s="34"/>
      <c r="G17" s="34"/>
      <c r="H17" s="34"/>
      <c r="I17" s="34"/>
      <c r="J17" s="34"/>
      <c r="K17" s="34"/>
      <c r="L17" s="34"/>
      <c r="M17" s="34"/>
      <c r="N17" s="34"/>
      <c r="O17" s="34"/>
      <c r="P17" s="34"/>
    </row>
    <row r="18" spans="1:16" x14ac:dyDescent="0.25">
      <c r="A18" s="34"/>
      <c r="B18" s="34"/>
      <c r="C18" s="34"/>
      <c r="D18" s="47"/>
      <c r="E18" s="34"/>
      <c r="F18" s="34"/>
      <c r="G18" s="34"/>
      <c r="H18" s="34"/>
      <c r="I18" s="34"/>
      <c r="J18" s="34"/>
      <c r="K18" s="34"/>
      <c r="L18" s="34"/>
      <c r="M18" s="34"/>
      <c r="N18" s="34"/>
      <c r="O18" s="34"/>
      <c r="P18" s="34"/>
    </row>
    <row r="19" spans="1:16" x14ac:dyDescent="0.25">
      <c r="A19" s="34"/>
      <c r="B19" s="34"/>
      <c r="C19" s="34"/>
      <c r="D19" s="47"/>
      <c r="E19" s="34"/>
      <c r="F19" s="34"/>
      <c r="G19" s="34"/>
      <c r="H19" s="34"/>
      <c r="I19" s="34"/>
      <c r="J19" s="34"/>
      <c r="K19" s="34"/>
      <c r="L19" s="34"/>
      <c r="M19" s="34"/>
      <c r="N19" s="34"/>
      <c r="O19" s="34"/>
      <c r="P19" s="34"/>
    </row>
    <row r="20" spans="1:16" x14ac:dyDescent="0.25">
      <c r="A20" s="34"/>
      <c r="B20" s="34"/>
      <c r="C20" s="34"/>
      <c r="D20" s="47"/>
      <c r="E20" s="34"/>
      <c r="F20" s="34"/>
      <c r="G20" s="34"/>
      <c r="H20" s="34"/>
      <c r="I20" s="34"/>
      <c r="J20" s="34"/>
      <c r="K20" s="34"/>
      <c r="L20" s="34"/>
      <c r="M20" s="34"/>
      <c r="N20" s="34"/>
      <c r="O20" s="34"/>
      <c r="P20" s="34"/>
    </row>
    <row r="21" spans="1:16" x14ac:dyDescent="0.25">
      <c r="A21" s="34"/>
      <c r="B21" s="34"/>
      <c r="C21" s="34"/>
      <c r="D21" s="47"/>
      <c r="E21" s="34"/>
      <c r="F21" s="34"/>
      <c r="G21" s="34"/>
      <c r="H21" s="34"/>
      <c r="I21" s="34"/>
      <c r="J21" s="34"/>
      <c r="K21" s="34"/>
      <c r="L21" s="34"/>
      <c r="M21" s="34"/>
      <c r="N21" s="34"/>
      <c r="O21" s="34"/>
      <c r="P21" s="34"/>
    </row>
    <row r="22" spans="1:16" x14ac:dyDescent="0.25">
      <c r="A22" s="34"/>
      <c r="B22" s="34"/>
      <c r="C22" s="34"/>
      <c r="D22" s="34"/>
      <c r="E22" s="34"/>
      <c r="F22" s="34"/>
      <c r="G22" s="34"/>
      <c r="H22" s="34"/>
      <c r="I22" s="34"/>
      <c r="J22" s="34"/>
      <c r="K22" s="34"/>
      <c r="L22" s="34"/>
      <c r="M22" s="34"/>
      <c r="N22" s="34"/>
      <c r="O22" s="34"/>
      <c r="P22" s="34"/>
    </row>
    <row r="23" spans="1:16" x14ac:dyDescent="0.25">
      <c r="A23" s="34"/>
      <c r="B23" s="34"/>
      <c r="C23" s="34"/>
      <c r="D23" s="34"/>
      <c r="E23" s="34"/>
      <c r="F23" s="34"/>
      <c r="G23" s="34"/>
      <c r="H23" s="34"/>
      <c r="I23" s="34"/>
      <c r="J23" s="34"/>
      <c r="K23" s="34"/>
      <c r="L23" s="34"/>
      <c r="M23" s="34"/>
      <c r="N23" s="34"/>
      <c r="O23" s="34"/>
      <c r="P23" s="34"/>
    </row>
    <row r="24" spans="1:16" x14ac:dyDescent="0.25">
      <c r="A24" s="34"/>
      <c r="B24" s="34"/>
      <c r="C24" s="34"/>
      <c r="D24" s="34"/>
      <c r="E24" s="34"/>
      <c r="F24" s="34"/>
      <c r="G24" s="34"/>
      <c r="H24" s="34"/>
      <c r="I24" s="34"/>
      <c r="J24" s="34"/>
      <c r="K24" s="34"/>
      <c r="L24" s="34"/>
      <c r="M24" s="34"/>
      <c r="N24" s="34"/>
      <c r="O24" s="34"/>
      <c r="P24" s="34"/>
    </row>
    <row r="25" spans="1:16" x14ac:dyDescent="0.25">
      <c r="A25" s="34"/>
      <c r="B25" s="34"/>
      <c r="C25" s="34"/>
      <c r="D25" s="34"/>
      <c r="E25" s="34"/>
      <c r="F25" s="34"/>
      <c r="G25" s="34"/>
      <c r="H25" s="34"/>
      <c r="I25" s="34"/>
      <c r="J25" s="34"/>
      <c r="K25" s="34"/>
      <c r="L25" s="34"/>
      <c r="M25" s="34"/>
      <c r="N25" s="34"/>
      <c r="O25" s="34"/>
      <c r="P25" s="34"/>
    </row>
    <row r="26" spans="1:16" x14ac:dyDescent="0.25">
      <c r="A26" s="34"/>
      <c r="B26" s="34"/>
      <c r="C26" s="34"/>
      <c r="D26" s="34"/>
      <c r="E26" s="34"/>
      <c r="F26" s="34"/>
      <c r="G26" s="34"/>
      <c r="H26" s="34"/>
      <c r="I26" s="34"/>
      <c r="J26" s="34"/>
      <c r="K26" s="34"/>
      <c r="L26" s="34"/>
      <c r="M26" s="34"/>
      <c r="N26" s="34"/>
      <c r="O26" s="34"/>
      <c r="P26" s="34"/>
    </row>
    <row r="27" spans="1:16" x14ac:dyDescent="0.25">
      <c r="A27" s="34"/>
      <c r="B27" s="34"/>
      <c r="C27" s="34"/>
      <c r="D27" s="34"/>
      <c r="E27" s="34"/>
      <c r="F27" s="34"/>
      <c r="G27" s="34"/>
      <c r="H27" s="34"/>
      <c r="I27" s="34"/>
      <c r="J27" s="34"/>
      <c r="K27" s="34"/>
      <c r="L27" s="34"/>
      <c r="M27" s="34"/>
      <c r="N27" s="34"/>
      <c r="O27" s="34"/>
      <c r="P27" s="34"/>
    </row>
    <row r="28" spans="1:16" x14ac:dyDescent="0.25">
      <c r="A28" s="34"/>
      <c r="B28" s="34"/>
      <c r="C28" s="34"/>
      <c r="D28" s="34"/>
      <c r="E28" s="34"/>
      <c r="F28" s="34"/>
      <c r="G28" s="34"/>
      <c r="H28" s="34"/>
      <c r="I28" s="34"/>
      <c r="J28" s="34"/>
      <c r="K28" s="34"/>
      <c r="L28" s="34"/>
      <c r="M28" s="34"/>
      <c r="N28" s="34"/>
      <c r="O28" s="34"/>
      <c r="P28" s="34"/>
    </row>
    <row r="29" spans="1:16" x14ac:dyDescent="0.25">
      <c r="A29" s="34"/>
      <c r="B29" s="34"/>
      <c r="C29" s="34"/>
      <c r="D29" s="34"/>
      <c r="E29" s="34"/>
      <c r="F29" s="34"/>
      <c r="G29" s="34"/>
      <c r="H29" s="34"/>
      <c r="I29" s="34"/>
      <c r="J29" s="34"/>
      <c r="K29" s="34"/>
      <c r="L29" s="34"/>
      <c r="M29" s="34"/>
      <c r="N29" s="34"/>
      <c r="O29" s="34"/>
      <c r="P29" s="34"/>
    </row>
    <row r="30" spans="1:16" x14ac:dyDescent="0.25">
      <c r="A30" s="34"/>
      <c r="B30" s="34"/>
      <c r="C30" s="34"/>
      <c r="D30" s="34"/>
      <c r="E30" s="34"/>
      <c r="F30" s="34"/>
      <c r="G30" s="34"/>
      <c r="H30" s="34"/>
      <c r="I30" s="34"/>
      <c r="J30" s="34"/>
      <c r="K30" s="34"/>
      <c r="L30" s="34"/>
      <c r="M30" s="34"/>
      <c r="N30" s="34"/>
      <c r="O30" s="34"/>
      <c r="P30" s="34"/>
    </row>
    <row r="31" spans="1:16" x14ac:dyDescent="0.25">
      <c r="A31" s="34"/>
      <c r="B31" s="34"/>
      <c r="C31" s="34"/>
      <c r="D31" s="34"/>
      <c r="E31" s="34"/>
      <c r="F31" s="34"/>
      <c r="G31" s="34"/>
      <c r="H31" s="34"/>
      <c r="I31" s="34"/>
      <c r="J31" s="34"/>
      <c r="K31" s="34"/>
      <c r="L31" s="34"/>
      <c r="M31" s="34"/>
      <c r="N31" s="34"/>
      <c r="O31" s="34"/>
      <c r="P31" s="34"/>
    </row>
    <row r="32" spans="1:16" x14ac:dyDescent="0.25">
      <c r="A32" s="34"/>
      <c r="B32" s="34"/>
      <c r="C32" s="34"/>
      <c r="D32" s="34"/>
      <c r="E32" s="34"/>
      <c r="F32" s="34"/>
      <c r="G32" s="34"/>
      <c r="H32" s="34"/>
      <c r="I32" s="34"/>
      <c r="J32" s="34"/>
      <c r="K32" s="34"/>
      <c r="L32" s="34"/>
      <c r="M32" s="34"/>
      <c r="N32" s="34"/>
      <c r="O32" s="34"/>
      <c r="P32" s="34"/>
    </row>
  </sheetData>
  <sortState ref="B32:D37">
    <sortCondition ref="B33:B38"/>
  </sortState>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0"/>
  <sheetViews>
    <sheetView rightToLeft="1" workbookViewId="0">
      <selection activeCell="O22" sqref="O22"/>
    </sheetView>
  </sheetViews>
  <sheetFormatPr defaultRowHeight="15" x14ac:dyDescent="0.25"/>
  <cols>
    <col min="1" max="1" width="27.28515625" bestFit="1" customWidth="1"/>
    <col min="2" max="2" width="10.140625" bestFit="1" customWidth="1"/>
    <col min="4" max="4" width="27.28515625" bestFit="1" customWidth="1"/>
    <col min="5" max="5" width="10.140625" bestFit="1" customWidth="1"/>
    <col min="11" max="11" width="15.140625" customWidth="1"/>
    <col min="12" max="14" width="9.140625" customWidth="1"/>
    <col min="19" max="19" width="31.5703125" customWidth="1"/>
    <col min="20" max="20" width="15.28515625" bestFit="1" customWidth="1"/>
    <col min="21" max="21" width="15.42578125" bestFit="1" customWidth="1"/>
  </cols>
  <sheetData>
    <row r="1" spans="1:22" x14ac:dyDescent="0.25">
      <c r="A1" s="231"/>
      <c r="B1" s="231"/>
      <c r="C1" s="231"/>
      <c r="D1" s="231"/>
      <c r="E1" s="231"/>
      <c r="F1" s="231"/>
      <c r="G1" s="231"/>
      <c r="H1" s="231"/>
      <c r="I1" s="231"/>
      <c r="J1" s="231"/>
      <c r="K1" s="231"/>
      <c r="L1" s="231"/>
      <c r="M1" s="231"/>
      <c r="N1" s="231"/>
      <c r="O1" s="231"/>
      <c r="P1" s="231"/>
      <c r="Q1" s="231"/>
      <c r="R1" s="231"/>
      <c r="S1" s="231"/>
      <c r="T1" s="231"/>
      <c r="U1" s="231"/>
      <c r="V1" s="231"/>
    </row>
    <row r="2" spans="1:22" x14ac:dyDescent="0.25">
      <c r="A2" s="353" t="s">
        <v>290</v>
      </c>
      <c r="B2" s="231"/>
      <c r="C2" s="231"/>
      <c r="D2" s="353" t="s">
        <v>290</v>
      </c>
      <c r="E2" s="231"/>
      <c r="F2" s="231"/>
      <c r="G2" s="231"/>
      <c r="H2" s="231"/>
      <c r="I2" s="231"/>
      <c r="J2" s="231"/>
      <c r="K2" s="231"/>
      <c r="L2" s="231"/>
      <c r="M2" s="231"/>
      <c r="N2" s="231"/>
      <c r="O2" s="231"/>
      <c r="P2" s="231"/>
      <c r="Q2" s="231"/>
      <c r="R2" s="231"/>
      <c r="S2" s="231"/>
      <c r="T2" s="231"/>
      <c r="U2" s="231"/>
      <c r="V2" s="231"/>
    </row>
    <row r="3" spans="1:22" x14ac:dyDescent="0.25">
      <c r="A3" s="353"/>
      <c r="B3" s="294">
        <v>42148</v>
      </c>
      <c r="C3" s="231"/>
      <c r="D3" s="353"/>
      <c r="E3" s="294">
        <v>42148</v>
      </c>
      <c r="F3" s="231"/>
      <c r="G3" s="231"/>
      <c r="H3" s="231"/>
      <c r="I3" s="231"/>
      <c r="J3" s="231"/>
      <c r="K3" s="231"/>
      <c r="L3" s="231"/>
      <c r="M3" s="231"/>
      <c r="N3" s="231"/>
      <c r="O3" s="231"/>
      <c r="P3" s="231"/>
      <c r="Q3" s="231"/>
      <c r="R3" s="231"/>
      <c r="S3" s="231"/>
      <c r="T3" s="231"/>
      <c r="U3" s="231"/>
      <c r="V3" s="231"/>
    </row>
    <row r="4" spans="1:22" x14ac:dyDescent="0.25">
      <c r="A4" s="287"/>
      <c r="B4" s="294"/>
      <c r="C4" s="231"/>
      <c r="D4" s="287"/>
      <c r="E4" s="294"/>
      <c r="F4" s="231"/>
      <c r="G4" s="231"/>
      <c r="H4" s="231"/>
      <c r="I4" s="231"/>
      <c r="J4" s="231"/>
      <c r="K4" s="231"/>
      <c r="L4" s="231"/>
      <c r="M4" s="231"/>
      <c r="N4" s="231"/>
      <c r="O4" s="231"/>
      <c r="P4" s="231"/>
      <c r="Q4" s="231"/>
      <c r="R4" s="231"/>
      <c r="S4" s="231"/>
      <c r="T4" s="231"/>
      <c r="U4" s="231"/>
      <c r="V4" s="231"/>
    </row>
    <row r="5" spans="1:22" x14ac:dyDescent="0.25">
      <c r="A5" s="232" t="s">
        <v>322</v>
      </c>
      <c r="B5" s="231">
        <v>0</v>
      </c>
      <c r="C5" s="231"/>
      <c r="D5" s="232" t="s">
        <v>322</v>
      </c>
      <c r="E5" s="231">
        <v>0</v>
      </c>
      <c r="F5" s="231"/>
      <c r="G5" s="231"/>
      <c r="H5" s="231"/>
      <c r="I5" s="231"/>
      <c r="J5" s="231"/>
      <c r="K5" s="231"/>
      <c r="L5" s="231"/>
      <c r="M5" s="231"/>
      <c r="N5" s="231"/>
      <c r="O5" s="231"/>
      <c r="P5" s="231"/>
      <c r="Q5" s="231"/>
      <c r="R5" s="231"/>
      <c r="S5" s="231"/>
      <c r="T5" s="231"/>
      <c r="U5" s="231"/>
      <c r="V5" s="231"/>
    </row>
    <row r="6" spans="1:22" x14ac:dyDescent="0.25">
      <c r="A6" s="232" t="s">
        <v>323</v>
      </c>
      <c r="B6" s="295">
        <v>11</v>
      </c>
      <c r="C6" s="231"/>
      <c r="D6" s="232" t="s">
        <v>323</v>
      </c>
      <c r="E6" s="295">
        <v>20</v>
      </c>
      <c r="F6" s="231"/>
      <c r="G6" s="231"/>
      <c r="H6" s="231"/>
      <c r="I6" s="231"/>
      <c r="J6" s="231"/>
      <c r="K6" s="231"/>
      <c r="L6" s="231"/>
      <c r="M6" s="231"/>
      <c r="N6" s="231"/>
      <c r="O6" s="231"/>
      <c r="P6" s="231"/>
      <c r="Q6" s="231"/>
      <c r="R6" s="231"/>
      <c r="S6" s="231"/>
      <c r="T6" s="231"/>
      <c r="U6" s="231"/>
      <c r="V6" s="231"/>
    </row>
    <row r="7" spans="1:22" x14ac:dyDescent="0.25">
      <c r="A7" s="232"/>
      <c r="B7" s="231"/>
      <c r="C7" s="231"/>
      <c r="D7" s="232"/>
      <c r="E7" s="231"/>
      <c r="F7" s="231"/>
      <c r="G7" s="231"/>
      <c r="H7" s="231"/>
      <c r="I7" s="231"/>
      <c r="J7" s="231"/>
      <c r="K7" s="231"/>
      <c r="L7" s="231"/>
      <c r="M7" s="231"/>
      <c r="N7" s="231"/>
      <c r="O7" s="231"/>
      <c r="P7" s="231"/>
      <c r="Q7" s="231"/>
      <c r="R7" s="231"/>
      <c r="S7" s="231"/>
      <c r="T7" s="231"/>
      <c r="U7" s="231"/>
      <c r="V7" s="231"/>
    </row>
    <row r="8" spans="1:22" x14ac:dyDescent="0.25">
      <c r="A8" s="296" t="s">
        <v>291</v>
      </c>
      <c r="B8" s="231">
        <v>0</v>
      </c>
      <c r="C8" s="231"/>
      <c r="D8" s="296" t="s">
        <v>291</v>
      </c>
      <c r="E8" s="231">
        <v>0</v>
      </c>
      <c r="F8" s="231"/>
      <c r="G8" s="231"/>
      <c r="H8" s="231"/>
      <c r="I8" s="231"/>
      <c r="J8" s="231"/>
      <c r="K8" s="231"/>
      <c r="L8" s="231"/>
      <c r="M8" s="231"/>
      <c r="N8" s="231"/>
      <c r="O8" s="231"/>
      <c r="P8" s="231"/>
      <c r="Q8" s="231"/>
      <c r="R8" s="231"/>
      <c r="S8" s="231"/>
      <c r="T8" s="231"/>
      <c r="U8" s="231"/>
      <c r="V8" s="231"/>
    </row>
    <row r="9" spans="1:22" ht="30" x14ac:dyDescent="0.25">
      <c r="A9" s="232" t="s">
        <v>305</v>
      </c>
      <c r="B9" s="295">
        <v>5</v>
      </c>
      <c r="C9" s="231"/>
      <c r="D9" s="232" t="s">
        <v>305</v>
      </c>
      <c r="E9" s="295">
        <v>7</v>
      </c>
      <c r="F9" s="231"/>
      <c r="G9" s="231"/>
      <c r="H9" s="231"/>
      <c r="I9" s="231"/>
      <c r="J9" s="231"/>
      <c r="K9" s="293" t="s">
        <v>296</v>
      </c>
      <c r="L9" s="288" t="s">
        <v>32</v>
      </c>
      <c r="M9" s="288" t="s">
        <v>33</v>
      </c>
      <c r="N9" s="288" t="s">
        <v>34</v>
      </c>
      <c r="O9" s="288" t="s">
        <v>31</v>
      </c>
      <c r="P9" s="288" t="s">
        <v>30</v>
      </c>
      <c r="Q9" s="231"/>
      <c r="R9" s="231"/>
      <c r="S9" s="231"/>
      <c r="T9" s="231"/>
      <c r="U9" s="231"/>
      <c r="V9" s="231"/>
    </row>
    <row r="10" spans="1:22" x14ac:dyDescent="0.25">
      <c r="A10" s="231"/>
      <c r="B10" s="231"/>
      <c r="C10" s="231"/>
      <c r="D10" s="231"/>
      <c r="E10" s="231"/>
      <c r="F10" s="231"/>
      <c r="G10" s="231"/>
      <c r="H10" s="231"/>
      <c r="I10" s="231"/>
      <c r="J10" s="231"/>
      <c r="K10" s="297" t="s">
        <v>294</v>
      </c>
      <c r="L10" s="289"/>
      <c r="M10" s="289"/>
      <c r="N10" s="289"/>
      <c r="O10" s="289"/>
      <c r="P10" s="289"/>
      <c r="Q10" s="231"/>
      <c r="R10" s="231"/>
      <c r="S10" s="231"/>
      <c r="T10" s="231"/>
      <c r="U10" s="231"/>
      <c r="V10" s="231"/>
    </row>
    <row r="11" spans="1:22" x14ac:dyDescent="0.25">
      <c r="A11" s="296" t="s">
        <v>292</v>
      </c>
      <c r="B11" s="231">
        <v>0</v>
      </c>
      <c r="C11" s="231"/>
      <c r="D11" s="296" t="s">
        <v>292</v>
      </c>
      <c r="E11" s="231">
        <v>0</v>
      </c>
      <c r="F11" s="231"/>
      <c r="G11" s="231"/>
      <c r="H11" s="231"/>
      <c r="I11" s="231"/>
      <c r="J11" s="231"/>
      <c r="K11" s="297" t="s">
        <v>295</v>
      </c>
      <c r="L11" s="289"/>
      <c r="M11" s="289"/>
      <c r="N11" s="289"/>
      <c r="O11" s="289"/>
      <c r="P11" s="289"/>
      <c r="Q11" s="231"/>
      <c r="R11" s="231"/>
      <c r="S11" s="231"/>
      <c r="T11" s="231"/>
      <c r="U11" s="231"/>
      <c r="V11" s="231"/>
    </row>
    <row r="12" spans="1:22" x14ac:dyDescent="0.25">
      <c r="A12" s="296" t="s">
        <v>302</v>
      </c>
      <c r="B12" s="295">
        <f>B6+B9</f>
        <v>16</v>
      </c>
      <c r="C12" s="231"/>
      <c r="D12" s="296" t="s">
        <v>302</v>
      </c>
      <c r="E12" s="295">
        <f>E6+E9</f>
        <v>27</v>
      </c>
      <c r="F12" s="231"/>
      <c r="G12" s="231"/>
      <c r="H12" s="231"/>
      <c r="I12" s="231"/>
      <c r="J12" s="231"/>
      <c r="K12" s="231"/>
      <c r="L12" s="231"/>
      <c r="M12" s="231"/>
      <c r="N12" s="231"/>
      <c r="O12" s="231"/>
      <c r="P12" s="231"/>
      <c r="Q12" s="231"/>
      <c r="R12" s="231"/>
      <c r="S12" s="231"/>
      <c r="T12" s="231"/>
      <c r="U12" s="231"/>
      <c r="V12" s="231"/>
    </row>
    <row r="13" spans="1:22" x14ac:dyDescent="0.25">
      <c r="A13" s="231"/>
      <c r="B13" s="231"/>
      <c r="C13" s="231"/>
      <c r="D13" s="231"/>
      <c r="E13" s="231"/>
      <c r="F13" s="231"/>
      <c r="G13" s="231"/>
      <c r="H13" s="231"/>
      <c r="I13" s="231"/>
      <c r="J13" s="231"/>
      <c r="K13" s="231"/>
      <c r="L13" s="231"/>
      <c r="M13" s="231"/>
      <c r="N13" s="231"/>
      <c r="O13" s="231"/>
      <c r="P13" s="231"/>
      <c r="Q13" s="231"/>
      <c r="R13" s="231"/>
      <c r="S13" s="231"/>
      <c r="T13" s="231"/>
      <c r="U13" s="231"/>
      <c r="V13" s="231"/>
    </row>
    <row r="14" spans="1:22" x14ac:dyDescent="0.25">
      <c r="A14" s="296" t="s">
        <v>293</v>
      </c>
      <c r="B14" s="231"/>
      <c r="C14" s="231"/>
      <c r="D14" s="231"/>
      <c r="E14" s="231"/>
      <c r="F14" s="231"/>
      <c r="G14" s="231"/>
      <c r="H14" s="231"/>
      <c r="I14" s="231"/>
      <c r="J14" s="231"/>
      <c r="K14" s="231"/>
      <c r="L14" s="231"/>
      <c r="M14" s="231"/>
      <c r="N14" s="231"/>
      <c r="O14" s="231"/>
      <c r="P14" s="231"/>
      <c r="Q14" s="231"/>
      <c r="R14" s="231"/>
      <c r="S14" s="231"/>
      <c r="T14" s="231"/>
      <c r="U14" s="231"/>
      <c r="V14" s="231"/>
    </row>
    <row r="15" spans="1:22" x14ac:dyDescent="0.25">
      <c r="A15" s="232" t="s">
        <v>304</v>
      </c>
      <c r="B15" s="295">
        <v>10</v>
      </c>
      <c r="C15" s="231"/>
      <c r="D15" s="231"/>
      <c r="E15" s="231"/>
      <c r="F15" s="231"/>
      <c r="G15" s="231"/>
      <c r="H15" s="231"/>
      <c r="I15" s="231"/>
      <c r="J15" s="231"/>
      <c r="K15" s="231"/>
      <c r="L15" s="231"/>
      <c r="M15" s="231"/>
      <c r="N15" s="231"/>
      <c r="O15" s="231"/>
      <c r="P15" s="231"/>
      <c r="Q15" s="231"/>
      <c r="R15" s="231"/>
      <c r="S15" s="231"/>
      <c r="T15" s="231"/>
      <c r="U15" s="231"/>
      <c r="V15" s="231"/>
    </row>
    <row r="16" spans="1:22" x14ac:dyDescent="0.25">
      <c r="A16" s="296" t="s">
        <v>303</v>
      </c>
      <c r="B16" s="295">
        <v>7</v>
      </c>
      <c r="C16" s="231"/>
      <c r="D16" s="231"/>
      <c r="E16" s="231"/>
      <c r="F16" s="231"/>
      <c r="G16" s="231"/>
      <c r="H16" s="231"/>
      <c r="I16" s="231"/>
      <c r="J16" s="231"/>
      <c r="K16" s="231"/>
      <c r="L16" s="231"/>
      <c r="M16" s="231"/>
      <c r="N16" s="231"/>
      <c r="O16" s="231"/>
      <c r="P16" s="231"/>
      <c r="Q16" s="231"/>
      <c r="R16" s="231"/>
      <c r="S16" s="231"/>
      <c r="T16" s="231"/>
      <c r="U16" s="231"/>
      <c r="V16" s="231"/>
    </row>
    <row r="17" spans="1:22" x14ac:dyDescent="0.25">
      <c r="A17" s="231"/>
      <c r="B17" s="231"/>
      <c r="C17" s="231"/>
      <c r="D17" s="231"/>
      <c r="E17" s="231"/>
      <c r="F17" s="231"/>
      <c r="G17" s="231"/>
      <c r="H17" s="231"/>
      <c r="I17" s="231"/>
      <c r="J17" s="231"/>
      <c r="K17" s="231"/>
      <c r="L17" s="231"/>
      <c r="M17" s="231"/>
      <c r="N17" s="231"/>
      <c r="O17" s="231"/>
      <c r="P17" s="231"/>
      <c r="Q17" s="231"/>
      <c r="R17" s="231"/>
      <c r="S17" s="231"/>
      <c r="T17" s="231"/>
      <c r="U17" s="231"/>
      <c r="V17" s="231"/>
    </row>
    <row r="18" spans="1:22" x14ac:dyDescent="0.25">
      <c r="A18" s="231"/>
      <c r="B18" s="231"/>
      <c r="C18" s="231"/>
      <c r="D18" s="231"/>
      <c r="E18" s="231"/>
      <c r="F18" s="231"/>
      <c r="G18" s="231"/>
      <c r="H18" s="231"/>
      <c r="I18" s="231"/>
      <c r="J18" s="231"/>
      <c r="K18" s="231"/>
      <c r="L18" s="231"/>
      <c r="M18" s="231"/>
      <c r="N18" s="231"/>
      <c r="O18" s="231"/>
      <c r="P18" s="231"/>
      <c r="Q18" s="231"/>
      <c r="R18" s="231"/>
      <c r="S18" s="231"/>
      <c r="T18" s="231"/>
      <c r="U18" s="231"/>
      <c r="V18" s="231"/>
    </row>
    <row r="19" spans="1:22" x14ac:dyDescent="0.25">
      <c r="A19" s="231"/>
      <c r="B19" s="231"/>
      <c r="C19" s="231"/>
      <c r="D19" s="231"/>
      <c r="E19" s="231"/>
      <c r="F19" s="231"/>
      <c r="G19" s="231"/>
      <c r="H19" s="231"/>
      <c r="I19" s="231"/>
      <c r="J19" s="231"/>
      <c r="K19" s="231"/>
      <c r="L19" s="231"/>
      <c r="M19" s="231"/>
      <c r="N19" s="231"/>
      <c r="O19" s="231"/>
      <c r="P19" s="231"/>
      <c r="Q19" s="231"/>
      <c r="R19" s="231"/>
      <c r="S19" s="298" t="s">
        <v>335</v>
      </c>
      <c r="T19" s="299"/>
      <c r="U19" s="300"/>
      <c r="V19" s="231"/>
    </row>
    <row r="20" spans="1:22" x14ac:dyDescent="0.25">
      <c r="A20" s="231"/>
      <c r="B20" s="231"/>
      <c r="C20" s="231"/>
      <c r="D20" s="231"/>
      <c r="E20" s="231"/>
      <c r="F20" s="231"/>
      <c r="G20" s="231"/>
      <c r="H20" s="231"/>
      <c r="I20" s="231"/>
      <c r="J20" s="231"/>
      <c r="K20" s="231"/>
      <c r="L20" s="231"/>
      <c r="M20" s="231"/>
      <c r="N20" s="231"/>
      <c r="O20" s="231"/>
      <c r="P20" s="231"/>
      <c r="Q20" s="231"/>
      <c r="R20" s="231"/>
      <c r="S20" s="290" t="s">
        <v>297</v>
      </c>
      <c r="T20" s="290" t="s">
        <v>127</v>
      </c>
      <c r="U20" s="290" t="s">
        <v>129</v>
      </c>
      <c r="V20" s="231"/>
    </row>
    <row r="21" spans="1:22" x14ac:dyDescent="0.25">
      <c r="A21" s="231"/>
      <c r="B21" s="231"/>
      <c r="C21" s="231"/>
      <c r="D21" s="231"/>
      <c r="E21" s="231"/>
      <c r="F21" s="231"/>
      <c r="G21" s="231"/>
      <c r="H21" s="231"/>
      <c r="I21" s="231"/>
      <c r="J21" s="231"/>
      <c r="K21" s="231"/>
      <c r="L21" s="231"/>
      <c r="M21" s="231"/>
      <c r="N21" s="231"/>
      <c r="O21" s="231"/>
      <c r="P21" s="231"/>
      <c r="Q21" s="231"/>
      <c r="R21" s="231"/>
      <c r="S21" s="301" t="s">
        <v>299</v>
      </c>
      <c r="T21" s="291">
        <v>5</v>
      </c>
      <c r="U21" s="291">
        <v>10</v>
      </c>
      <c r="V21" s="231"/>
    </row>
    <row r="22" spans="1:22" x14ac:dyDescent="0.25">
      <c r="A22" s="231"/>
      <c r="B22" s="231"/>
      <c r="C22" s="231"/>
      <c r="D22" s="231"/>
      <c r="E22" s="231"/>
      <c r="F22" s="231"/>
      <c r="G22" s="231"/>
      <c r="H22" s="231"/>
      <c r="I22" s="231"/>
      <c r="J22" s="231"/>
      <c r="K22" s="231"/>
      <c r="L22" s="231"/>
      <c r="M22" s="231"/>
      <c r="N22" s="231"/>
      <c r="O22" s="231"/>
      <c r="P22" s="231"/>
      <c r="Q22" s="231"/>
      <c r="R22" s="231"/>
      <c r="S22" s="301"/>
      <c r="T22" s="302"/>
      <c r="U22" s="302"/>
      <c r="V22" s="231"/>
    </row>
    <row r="23" spans="1:22" x14ac:dyDescent="0.25">
      <c r="A23" s="231"/>
      <c r="B23" s="231"/>
      <c r="C23" s="231"/>
      <c r="D23" s="231"/>
      <c r="E23" s="231"/>
      <c r="F23" s="231"/>
      <c r="G23" s="231"/>
      <c r="H23" s="231"/>
      <c r="I23" s="231"/>
      <c r="J23" s="231"/>
      <c r="K23" s="231"/>
      <c r="L23" s="231"/>
      <c r="M23" s="231"/>
      <c r="N23" s="231"/>
      <c r="O23" s="231"/>
      <c r="P23" s="231"/>
      <c r="Q23" s="231"/>
      <c r="R23" s="231"/>
      <c r="S23" s="290" t="s">
        <v>298</v>
      </c>
      <c r="T23" s="290" t="s">
        <v>127</v>
      </c>
      <c r="U23" s="290" t="s">
        <v>129</v>
      </c>
      <c r="V23" s="231"/>
    </row>
    <row r="24" spans="1:22" x14ac:dyDescent="0.25">
      <c r="A24" s="231"/>
      <c r="B24" s="231"/>
      <c r="C24" s="231"/>
      <c r="D24" s="231"/>
      <c r="E24" s="231"/>
      <c r="F24" s="231"/>
      <c r="G24" s="231"/>
      <c r="H24" s="231"/>
      <c r="I24" s="231"/>
      <c r="J24" s="231"/>
      <c r="K24" s="231"/>
      <c r="L24" s="231"/>
      <c r="M24" s="231"/>
      <c r="N24" s="231"/>
      <c r="O24" s="231"/>
      <c r="P24" s="231"/>
      <c r="Q24" s="231"/>
      <c r="R24" s="231"/>
      <c r="S24" s="301" t="s">
        <v>299</v>
      </c>
      <c r="T24" s="291">
        <v>5</v>
      </c>
      <c r="U24" s="291">
        <v>10</v>
      </c>
      <c r="V24" s="231"/>
    </row>
    <row r="25" spans="1:22" x14ac:dyDescent="0.25">
      <c r="A25" s="231"/>
      <c r="B25" s="231"/>
      <c r="C25" s="231"/>
      <c r="D25" s="231"/>
      <c r="E25" s="231"/>
      <c r="F25" s="231"/>
      <c r="G25" s="231"/>
      <c r="H25" s="231"/>
      <c r="I25" s="231"/>
      <c r="J25" s="231"/>
      <c r="K25" s="231"/>
      <c r="L25" s="231"/>
      <c r="M25" s="231"/>
      <c r="N25" s="231"/>
      <c r="O25" s="231"/>
      <c r="P25" s="231"/>
      <c r="Q25" s="231"/>
      <c r="R25" s="231"/>
      <c r="S25" s="303"/>
      <c r="T25" s="292"/>
      <c r="U25" s="292"/>
      <c r="V25" s="231"/>
    </row>
    <row r="26" spans="1:22" x14ac:dyDescent="0.25">
      <c r="A26" s="231"/>
      <c r="B26" s="231"/>
      <c r="C26" s="231"/>
      <c r="D26" s="231"/>
      <c r="E26" s="231"/>
      <c r="F26" s="231"/>
      <c r="G26" s="231"/>
      <c r="H26" s="231"/>
      <c r="I26" s="231"/>
      <c r="J26" s="231"/>
      <c r="K26" s="231"/>
      <c r="L26" s="231"/>
      <c r="M26" s="231"/>
      <c r="N26" s="231"/>
      <c r="O26" s="231"/>
      <c r="P26" s="231"/>
      <c r="Q26" s="231"/>
      <c r="R26" s="231"/>
      <c r="S26" s="293" t="s">
        <v>336</v>
      </c>
      <c r="T26" s="293" t="s">
        <v>300</v>
      </c>
      <c r="U26" s="293" t="s">
        <v>301</v>
      </c>
      <c r="V26" s="231"/>
    </row>
    <row r="27" spans="1:22" x14ac:dyDescent="0.25">
      <c r="A27" s="231"/>
      <c r="B27" s="231"/>
      <c r="C27" s="231"/>
      <c r="D27" s="231"/>
      <c r="E27" s="231"/>
      <c r="F27" s="231"/>
      <c r="G27" s="231"/>
      <c r="H27" s="231"/>
      <c r="I27" s="231"/>
      <c r="J27" s="231"/>
      <c r="K27" s="231"/>
      <c r="L27" s="231"/>
      <c r="M27" s="231"/>
      <c r="N27" s="231"/>
      <c r="O27" s="231"/>
      <c r="P27" s="231"/>
      <c r="Q27" s="231"/>
      <c r="R27" s="231"/>
      <c r="S27" s="297" t="s">
        <v>337</v>
      </c>
      <c r="T27" s="289"/>
      <c r="U27" s="289"/>
      <c r="V27" s="231"/>
    </row>
    <row r="28" spans="1:22" x14ac:dyDescent="0.25">
      <c r="A28" s="231"/>
      <c r="B28" s="231"/>
      <c r="C28" s="231"/>
      <c r="D28" s="231"/>
      <c r="E28" s="231"/>
      <c r="F28" s="231"/>
      <c r="G28" s="231"/>
      <c r="H28" s="231"/>
      <c r="I28" s="231"/>
      <c r="J28" s="231"/>
      <c r="K28" s="231"/>
      <c r="L28" s="231"/>
      <c r="M28" s="231"/>
      <c r="N28" s="231"/>
      <c r="O28" s="231"/>
      <c r="P28" s="231"/>
      <c r="Q28" s="231"/>
      <c r="R28" s="231"/>
      <c r="S28" s="297" t="s">
        <v>338</v>
      </c>
      <c r="T28" s="289"/>
      <c r="U28" s="289"/>
      <c r="V28" s="231"/>
    </row>
    <row r="29" spans="1:22" x14ac:dyDescent="0.25">
      <c r="A29" s="231"/>
      <c r="B29" s="231"/>
      <c r="C29" s="231"/>
      <c r="D29" s="231"/>
      <c r="E29" s="231"/>
      <c r="F29" s="231"/>
      <c r="G29" s="231"/>
      <c r="H29" s="231"/>
      <c r="I29" s="231"/>
      <c r="J29" s="231"/>
      <c r="K29" s="231"/>
      <c r="L29" s="231"/>
      <c r="M29" s="231"/>
      <c r="N29" s="231"/>
      <c r="O29" s="231"/>
      <c r="P29" s="231"/>
      <c r="Q29" s="231"/>
      <c r="R29" s="231"/>
      <c r="S29" s="231"/>
      <c r="T29" s="231"/>
      <c r="U29" s="231"/>
      <c r="V29" s="231"/>
    </row>
    <row r="30" spans="1:22" x14ac:dyDescent="0.25">
      <c r="A30" s="231"/>
      <c r="B30" s="231"/>
      <c r="C30" s="231"/>
      <c r="D30" s="231"/>
      <c r="E30" s="231"/>
      <c r="F30" s="231"/>
      <c r="G30" s="231"/>
      <c r="H30" s="231"/>
      <c r="I30" s="231"/>
      <c r="J30" s="231"/>
      <c r="K30" s="231"/>
      <c r="L30" s="231"/>
      <c r="M30" s="231"/>
      <c r="N30" s="231"/>
      <c r="O30" s="231"/>
      <c r="P30" s="231"/>
      <c r="Q30" s="231"/>
      <c r="R30" s="231"/>
      <c r="S30" s="231"/>
      <c r="T30" s="231"/>
      <c r="U30" s="231"/>
      <c r="V30" s="231"/>
    </row>
    <row r="31" spans="1:22" x14ac:dyDescent="0.25">
      <c r="A31" s="231"/>
      <c r="B31" s="231"/>
      <c r="C31" s="231"/>
      <c r="D31" s="231"/>
      <c r="E31" s="231"/>
      <c r="F31" s="231"/>
      <c r="G31" s="231"/>
      <c r="H31" s="231"/>
      <c r="I31" s="231"/>
      <c r="J31" s="231"/>
      <c r="K31" s="231"/>
      <c r="L31" s="231"/>
      <c r="M31" s="231"/>
      <c r="N31" s="231"/>
      <c r="O31" s="231"/>
      <c r="P31" s="231"/>
      <c r="Q31" s="231"/>
      <c r="R31" s="231"/>
      <c r="S31" s="231"/>
      <c r="T31" s="231"/>
      <c r="U31" s="231"/>
      <c r="V31" s="231"/>
    </row>
    <row r="32" spans="1:22" x14ac:dyDescent="0.25">
      <c r="A32" s="231"/>
      <c r="B32" s="231"/>
      <c r="C32" s="231"/>
      <c r="D32" s="231"/>
      <c r="E32" s="231"/>
      <c r="F32" s="231"/>
      <c r="G32" s="231"/>
      <c r="H32" s="231"/>
      <c r="I32" s="231"/>
      <c r="J32" s="231"/>
      <c r="K32" s="231"/>
      <c r="L32" s="231"/>
      <c r="M32" s="231"/>
      <c r="N32" s="231"/>
      <c r="O32" s="231"/>
      <c r="P32" s="231"/>
      <c r="Q32" s="231"/>
      <c r="R32" s="231"/>
      <c r="S32" s="231"/>
      <c r="T32" s="231"/>
      <c r="U32" s="231"/>
      <c r="V32" s="231"/>
    </row>
    <row r="33" spans="1:22" x14ac:dyDescent="0.25">
      <c r="A33" s="231"/>
      <c r="B33" s="231"/>
      <c r="C33" s="231"/>
      <c r="D33" s="231"/>
      <c r="E33" s="231"/>
      <c r="F33" s="231"/>
      <c r="G33" s="231"/>
      <c r="H33" s="231"/>
      <c r="I33" s="231"/>
      <c r="J33" s="231"/>
      <c r="K33" s="231"/>
      <c r="L33" s="231"/>
      <c r="M33" s="231"/>
      <c r="N33" s="231"/>
      <c r="O33" s="231"/>
      <c r="P33" s="231"/>
      <c r="Q33" s="231"/>
      <c r="R33" s="231"/>
      <c r="S33" s="231"/>
      <c r="T33" s="231"/>
      <c r="U33" s="231"/>
      <c r="V33" s="231"/>
    </row>
    <row r="34" spans="1:22" x14ac:dyDescent="0.25">
      <c r="A34" s="231"/>
      <c r="B34" s="231"/>
      <c r="C34" s="231"/>
      <c r="D34" s="231"/>
      <c r="E34" s="231"/>
      <c r="F34" s="231"/>
      <c r="G34" s="231"/>
      <c r="H34" s="231"/>
      <c r="I34" s="231"/>
      <c r="J34" s="231"/>
      <c r="K34" s="231"/>
      <c r="L34" s="231"/>
      <c r="M34" s="231"/>
      <c r="N34" s="231"/>
      <c r="O34" s="231"/>
      <c r="P34" s="231"/>
      <c r="Q34" s="231"/>
      <c r="R34" s="231"/>
      <c r="S34" s="231"/>
      <c r="T34" s="231"/>
      <c r="U34" s="231"/>
      <c r="V34" s="231"/>
    </row>
    <row r="35" spans="1:22" x14ac:dyDescent="0.25">
      <c r="A35" s="231"/>
      <c r="B35" s="231"/>
      <c r="C35" s="231"/>
      <c r="D35" s="231"/>
      <c r="E35" s="231"/>
      <c r="F35" s="231"/>
      <c r="G35" s="231"/>
      <c r="H35" s="231"/>
      <c r="I35" s="231"/>
      <c r="J35" s="231"/>
      <c r="K35" s="231"/>
      <c r="L35" s="231"/>
      <c r="M35" s="231"/>
      <c r="N35" s="231"/>
      <c r="O35" s="231"/>
      <c r="P35" s="231"/>
      <c r="Q35" s="231"/>
      <c r="R35" s="231"/>
      <c r="S35" s="231"/>
      <c r="T35" s="231"/>
      <c r="U35" s="231"/>
      <c r="V35" s="231"/>
    </row>
    <row r="36" spans="1:22" x14ac:dyDescent="0.25">
      <c r="A36" s="231"/>
      <c r="B36" s="231"/>
      <c r="C36" s="231"/>
      <c r="D36" s="231"/>
      <c r="E36" s="231"/>
      <c r="F36" s="231"/>
      <c r="G36" s="231"/>
      <c r="H36" s="231"/>
      <c r="I36" s="231"/>
      <c r="J36" s="231"/>
      <c r="K36" s="231"/>
      <c r="L36" s="231"/>
      <c r="M36" s="231"/>
      <c r="N36" s="231"/>
      <c r="O36" s="231"/>
      <c r="P36" s="231"/>
      <c r="Q36" s="231"/>
      <c r="R36" s="231"/>
      <c r="S36" s="231"/>
      <c r="T36" s="231"/>
      <c r="U36" s="231"/>
      <c r="V36" s="231"/>
    </row>
    <row r="37" spans="1:22" x14ac:dyDescent="0.25">
      <c r="A37" s="231"/>
      <c r="B37" s="231"/>
      <c r="C37" s="231"/>
      <c r="D37" s="231"/>
      <c r="E37" s="231"/>
      <c r="F37" s="231"/>
      <c r="G37" s="231"/>
      <c r="H37" s="231"/>
      <c r="I37" s="231"/>
      <c r="J37" s="231"/>
      <c r="K37" s="231"/>
      <c r="L37" s="231"/>
      <c r="M37" s="231"/>
      <c r="N37" s="231"/>
      <c r="O37" s="231"/>
      <c r="P37" s="231"/>
      <c r="Q37" s="231"/>
      <c r="R37" s="231"/>
      <c r="S37" s="231"/>
      <c r="T37" s="231"/>
      <c r="U37" s="231"/>
      <c r="V37" s="231"/>
    </row>
    <row r="38" spans="1:22" x14ac:dyDescent="0.25">
      <c r="A38" s="231"/>
      <c r="B38" s="231"/>
      <c r="C38" s="231"/>
      <c r="D38" s="231"/>
      <c r="E38" s="231"/>
      <c r="F38" s="231"/>
      <c r="G38" s="231"/>
      <c r="H38" s="231"/>
      <c r="I38" s="231"/>
      <c r="J38" s="231"/>
      <c r="K38" s="231"/>
      <c r="L38" s="231"/>
      <c r="M38" s="231"/>
      <c r="N38" s="231"/>
      <c r="O38" s="231"/>
      <c r="P38" s="231"/>
      <c r="Q38" s="231"/>
      <c r="R38" s="231"/>
      <c r="S38" s="231"/>
      <c r="T38" s="231"/>
      <c r="U38" s="231"/>
      <c r="V38" s="231"/>
    </row>
    <row r="39" spans="1:22" x14ac:dyDescent="0.25">
      <c r="A39" s="231"/>
      <c r="B39" s="231"/>
      <c r="C39" s="231"/>
      <c r="D39" s="231"/>
      <c r="E39" s="231"/>
      <c r="F39" s="231"/>
      <c r="G39" s="231"/>
      <c r="H39" s="231"/>
      <c r="I39" s="231"/>
      <c r="J39" s="231"/>
      <c r="K39" s="231"/>
      <c r="L39" s="231"/>
      <c r="M39" s="231"/>
      <c r="N39" s="231"/>
      <c r="O39" s="231"/>
      <c r="P39" s="231"/>
      <c r="Q39" s="231"/>
      <c r="R39" s="231"/>
      <c r="S39" s="231"/>
      <c r="T39" s="231"/>
      <c r="U39" s="231"/>
      <c r="V39" s="231"/>
    </row>
    <row r="40" spans="1:22" x14ac:dyDescent="0.25">
      <c r="A40" s="231"/>
      <c r="B40" s="231"/>
      <c r="C40" s="231"/>
      <c r="D40" s="231"/>
      <c r="E40" s="231"/>
      <c r="F40" s="231"/>
      <c r="G40" s="231"/>
      <c r="H40" s="231"/>
      <c r="I40" s="231"/>
      <c r="J40" s="231"/>
      <c r="K40" s="231"/>
      <c r="L40" s="231"/>
      <c r="M40" s="231"/>
      <c r="N40" s="231"/>
      <c r="O40" s="231"/>
      <c r="P40" s="231"/>
      <c r="Q40" s="231"/>
      <c r="R40" s="231"/>
      <c r="S40" s="231"/>
      <c r="T40" s="231"/>
      <c r="U40" s="231"/>
      <c r="V40" s="231"/>
    </row>
    <row r="41" spans="1:22" x14ac:dyDescent="0.25">
      <c r="A41" s="231"/>
      <c r="B41" s="231"/>
      <c r="C41" s="231"/>
      <c r="D41" s="231"/>
      <c r="E41" s="231"/>
      <c r="F41" s="231"/>
      <c r="G41" s="231"/>
      <c r="H41" s="231"/>
      <c r="I41" s="231"/>
      <c r="J41" s="231"/>
      <c r="K41" s="231"/>
      <c r="L41" s="231"/>
      <c r="M41" s="231"/>
      <c r="N41" s="231"/>
      <c r="O41" s="231"/>
      <c r="P41" s="231"/>
      <c r="Q41" s="231"/>
      <c r="R41" s="231"/>
      <c r="S41" s="231"/>
      <c r="T41" s="231"/>
      <c r="U41" s="231"/>
      <c r="V41" s="231"/>
    </row>
    <row r="42" spans="1:22" x14ac:dyDescent="0.25">
      <c r="A42" s="231"/>
      <c r="B42" s="231"/>
      <c r="C42" s="231"/>
      <c r="D42" s="231"/>
      <c r="E42" s="231"/>
      <c r="F42" s="231"/>
      <c r="G42" s="231"/>
      <c r="H42" s="231"/>
      <c r="I42" s="231"/>
      <c r="J42" s="231"/>
      <c r="K42" s="231"/>
      <c r="L42" s="231"/>
      <c r="M42" s="231"/>
      <c r="N42" s="231"/>
      <c r="O42" s="231"/>
      <c r="P42" s="231"/>
      <c r="Q42" s="231"/>
      <c r="R42" s="231"/>
      <c r="S42" s="231"/>
      <c r="T42" s="231"/>
      <c r="U42" s="231"/>
      <c r="V42" s="231"/>
    </row>
    <row r="43" spans="1:22" x14ac:dyDescent="0.25">
      <c r="A43" s="231"/>
      <c r="B43" s="231"/>
      <c r="C43" s="231"/>
      <c r="D43" s="231"/>
      <c r="E43" s="231"/>
      <c r="F43" s="231"/>
      <c r="G43" s="231"/>
      <c r="H43" s="231"/>
      <c r="I43" s="231"/>
      <c r="J43" s="231"/>
      <c r="K43" s="231"/>
      <c r="L43" s="231"/>
      <c r="M43" s="231"/>
      <c r="N43" s="231"/>
      <c r="O43" s="231"/>
      <c r="P43" s="231"/>
      <c r="Q43" s="231"/>
      <c r="R43" s="231"/>
      <c r="S43" s="231"/>
      <c r="T43" s="231"/>
      <c r="U43" s="231"/>
      <c r="V43" s="231"/>
    </row>
    <row r="44" spans="1:22" x14ac:dyDescent="0.25">
      <c r="A44" s="231"/>
      <c r="B44" s="231"/>
      <c r="C44" s="231"/>
      <c r="D44" s="231"/>
      <c r="E44" s="231"/>
      <c r="F44" s="231"/>
      <c r="G44" s="231"/>
      <c r="H44" s="231"/>
      <c r="I44" s="231"/>
      <c r="J44" s="231"/>
      <c r="K44" s="231"/>
      <c r="L44" s="231"/>
      <c r="M44" s="231"/>
      <c r="N44" s="231"/>
      <c r="O44" s="231"/>
      <c r="P44" s="231"/>
      <c r="Q44" s="231"/>
      <c r="R44" s="231"/>
      <c r="S44" s="231"/>
      <c r="T44" s="231"/>
      <c r="U44" s="231"/>
      <c r="V44" s="231"/>
    </row>
    <row r="45" spans="1:22" x14ac:dyDescent="0.25">
      <c r="A45" s="231"/>
      <c r="B45" s="231"/>
      <c r="C45" s="231"/>
      <c r="D45" s="231"/>
      <c r="E45" s="231"/>
      <c r="F45" s="231"/>
      <c r="G45" s="231"/>
      <c r="H45" s="231"/>
      <c r="I45" s="231"/>
      <c r="J45" s="231"/>
      <c r="K45" s="231"/>
      <c r="L45" s="231"/>
      <c r="M45" s="231"/>
      <c r="N45" s="231"/>
      <c r="O45" s="231"/>
      <c r="P45" s="231"/>
      <c r="Q45" s="231"/>
      <c r="R45" s="231"/>
      <c r="S45" s="231"/>
      <c r="T45" s="231"/>
      <c r="U45" s="231"/>
      <c r="V45" s="231"/>
    </row>
    <row r="46" spans="1:22" x14ac:dyDescent="0.25">
      <c r="A46" s="231"/>
      <c r="B46" s="231"/>
      <c r="C46" s="231"/>
      <c r="D46" s="231"/>
      <c r="E46" s="231"/>
      <c r="F46" s="231"/>
      <c r="G46" s="231"/>
      <c r="H46" s="231"/>
      <c r="I46" s="231"/>
      <c r="J46" s="231"/>
      <c r="K46" s="231"/>
      <c r="L46" s="231"/>
      <c r="M46" s="231"/>
      <c r="N46" s="231"/>
      <c r="O46" s="231"/>
      <c r="P46" s="231"/>
      <c r="Q46" s="231"/>
      <c r="R46" s="231"/>
      <c r="S46" s="231"/>
      <c r="T46" s="231"/>
      <c r="U46" s="231"/>
      <c r="V46" s="231"/>
    </row>
    <row r="47" spans="1:22" x14ac:dyDescent="0.25">
      <c r="A47" s="231"/>
      <c r="B47" s="231"/>
      <c r="C47" s="231"/>
      <c r="D47" s="231"/>
      <c r="E47" s="231"/>
      <c r="F47" s="231"/>
      <c r="G47" s="231"/>
      <c r="H47" s="231"/>
      <c r="I47" s="231"/>
      <c r="J47" s="231"/>
      <c r="K47" s="231"/>
      <c r="L47" s="231"/>
      <c r="M47" s="231"/>
      <c r="N47" s="231"/>
      <c r="O47" s="231"/>
      <c r="P47" s="231"/>
      <c r="Q47" s="231"/>
      <c r="R47" s="231"/>
      <c r="S47" s="231"/>
      <c r="T47" s="231"/>
      <c r="U47" s="231"/>
      <c r="V47" s="231"/>
    </row>
    <row r="48" spans="1:22" x14ac:dyDescent="0.25">
      <c r="A48" s="231"/>
      <c r="B48" s="231"/>
      <c r="C48" s="231"/>
      <c r="D48" s="231"/>
      <c r="E48" s="231"/>
      <c r="F48" s="231"/>
      <c r="G48" s="231"/>
      <c r="H48" s="231"/>
      <c r="I48" s="231"/>
      <c r="J48" s="231"/>
      <c r="K48" s="231"/>
      <c r="L48" s="231"/>
      <c r="M48" s="231"/>
      <c r="N48" s="231"/>
      <c r="O48" s="231"/>
      <c r="P48" s="231"/>
      <c r="Q48" s="231"/>
      <c r="R48" s="231"/>
      <c r="S48" s="231"/>
      <c r="T48" s="231"/>
      <c r="U48" s="231"/>
      <c r="V48" s="231"/>
    </row>
    <row r="49" spans="1:22" x14ac:dyDescent="0.25">
      <c r="A49" s="231"/>
      <c r="B49" s="231"/>
      <c r="C49" s="231"/>
      <c r="D49" s="231"/>
      <c r="E49" s="231"/>
      <c r="F49" s="231"/>
      <c r="G49" s="231"/>
      <c r="H49" s="231"/>
      <c r="I49" s="231"/>
      <c r="J49" s="231"/>
      <c r="K49" s="231"/>
      <c r="L49" s="231"/>
      <c r="M49" s="231"/>
      <c r="N49" s="231"/>
      <c r="O49" s="231"/>
      <c r="P49" s="231"/>
      <c r="Q49" s="231"/>
      <c r="R49" s="231"/>
      <c r="S49" s="231"/>
      <c r="T49" s="231"/>
      <c r="U49" s="231"/>
      <c r="V49" s="231"/>
    </row>
    <row r="50" spans="1:22" x14ac:dyDescent="0.25">
      <c r="A50" s="231"/>
      <c r="B50" s="231"/>
      <c r="C50" s="231"/>
      <c r="D50" s="231"/>
      <c r="E50" s="231"/>
      <c r="F50" s="231"/>
      <c r="G50" s="231"/>
      <c r="H50" s="231"/>
      <c r="I50" s="231"/>
      <c r="J50" s="231"/>
      <c r="K50" s="231"/>
      <c r="L50" s="231"/>
      <c r="M50" s="231"/>
      <c r="N50" s="231"/>
      <c r="O50" s="231"/>
      <c r="P50" s="231"/>
      <c r="Q50" s="231"/>
      <c r="R50" s="231"/>
      <c r="S50" s="231"/>
      <c r="T50" s="231"/>
      <c r="U50" s="231"/>
      <c r="V50" s="231"/>
    </row>
    <row r="51" spans="1:22" x14ac:dyDescent="0.25">
      <c r="A51" s="231"/>
      <c r="B51" s="231"/>
      <c r="C51" s="231"/>
      <c r="D51" s="231"/>
      <c r="E51" s="231"/>
      <c r="F51" s="231"/>
      <c r="G51" s="231"/>
      <c r="H51" s="231"/>
      <c r="I51" s="231"/>
      <c r="J51" s="231"/>
      <c r="K51" s="231"/>
      <c r="L51" s="231"/>
      <c r="M51" s="231"/>
      <c r="N51" s="231"/>
      <c r="O51" s="231"/>
      <c r="P51" s="231"/>
      <c r="Q51" s="231"/>
      <c r="R51" s="231"/>
      <c r="S51" s="231"/>
      <c r="T51" s="231"/>
      <c r="U51" s="231"/>
      <c r="V51" s="231"/>
    </row>
    <row r="52" spans="1:22" x14ac:dyDescent="0.25">
      <c r="A52" s="231"/>
      <c r="B52" s="231"/>
      <c r="C52" s="231"/>
      <c r="D52" s="231"/>
      <c r="E52" s="231"/>
      <c r="F52" s="231"/>
      <c r="G52" s="231"/>
      <c r="H52" s="231"/>
      <c r="I52" s="231"/>
      <c r="J52" s="231"/>
      <c r="K52" s="231"/>
      <c r="L52" s="231"/>
      <c r="M52" s="231"/>
      <c r="N52" s="231"/>
      <c r="O52" s="231"/>
      <c r="P52" s="231"/>
      <c r="Q52" s="231"/>
      <c r="R52" s="231"/>
      <c r="S52" s="231"/>
      <c r="T52" s="231"/>
      <c r="U52" s="231"/>
      <c r="V52" s="231"/>
    </row>
    <row r="53" spans="1:22" x14ac:dyDescent="0.25">
      <c r="A53" s="231"/>
      <c r="B53" s="231"/>
      <c r="C53" s="231"/>
      <c r="D53" s="231"/>
      <c r="E53" s="231"/>
      <c r="F53" s="231"/>
      <c r="G53" s="231"/>
      <c r="H53" s="231"/>
      <c r="I53" s="231"/>
      <c r="J53" s="231"/>
      <c r="K53" s="231"/>
      <c r="L53" s="231"/>
      <c r="M53" s="231"/>
      <c r="N53" s="231"/>
      <c r="O53" s="231"/>
      <c r="P53" s="231"/>
      <c r="Q53" s="231"/>
      <c r="R53" s="231"/>
      <c r="S53" s="231"/>
      <c r="T53" s="231"/>
      <c r="U53" s="231"/>
      <c r="V53" s="231"/>
    </row>
    <row r="54" spans="1:22" x14ac:dyDescent="0.25">
      <c r="A54" s="231"/>
      <c r="B54" s="231"/>
      <c r="C54" s="231"/>
      <c r="D54" s="231"/>
      <c r="E54" s="231"/>
      <c r="F54" s="231"/>
      <c r="G54" s="231"/>
      <c r="H54" s="231"/>
      <c r="I54" s="231"/>
      <c r="J54" s="231"/>
      <c r="K54" s="231"/>
      <c r="L54" s="231"/>
      <c r="M54" s="231"/>
      <c r="N54" s="231"/>
      <c r="O54" s="231"/>
      <c r="P54" s="231"/>
      <c r="Q54" s="231"/>
      <c r="R54" s="231"/>
      <c r="S54" s="231"/>
      <c r="T54" s="231"/>
      <c r="U54" s="231"/>
      <c r="V54" s="231"/>
    </row>
    <row r="55" spans="1:22" x14ac:dyDescent="0.25">
      <c r="A55" s="231"/>
      <c r="B55" s="231"/>
      <c r="C55" s="231"/>
      <c r="D55" s="231"/>
      <c r="E55" s="231"/>
      <c r="F55" s="231"/>
      <c r="G55" s="231"/>
      <c r="H55" s="231"/>
      <c r="I55" s="231"/>
      <c r="J55" s="231"/>
      <c r="K55" s="231"/>
      <c r="L55" s="231"/>
      <c r="M55" s="231"/>
      <c r="N55" s="231"/>
      <c r="O55" s="231"/>
      <c r="P55" s="231"/>
      <c r="Q55" s="231"/>
      <c r="R55" s="231"/>
      <c r="S55" s="231"/>
      <c r="T55" s="231"/>
      <c r="U55" s="231"/>
      <c r="V55" s="231"/>
    </row>
    <row r="56" spans="1:22" x14ac:dyDescent="0.25">
      <c r="A56" s="231"/>
      <c r="B56" s="231"/>
      <c r="C56" s="231"/>
      <c r="D56" s="231"/>
      <c r="E56" s="231"/>
      <c r="F56" s="231"/>
      <c r="G56" s="231"/>
      <c r="H56" s="231"/>
      <c r="I56" s="231"/>
      <c r="J56" s="231"/>
      <c r="K56" s="231"/>
      <c r="L56" s="231"/>
      <c r="M56" s="231"/>
      <c r="N56" s="231"/>
      <c r="O56" s="231"/>
      <c r="P56" s="231"/>
      <c r="Q56" s="231"/>
      <c r="R56" s="231"/>
      <c r="S56" s="231"/>
      <c r="T56" s="231"/>
      <c r="U56" s="231"/>
      <c r="V56" s="231"/>
    </row>
    <row r="57" spans="1:22" x14ac:dyDescent="0.25">
      <c r="A57" s="231"/>
      <c r="B57" s="231"/>
      <c r="C57" s="231"/>
      <c r="D57" s="231"/>
      <c r="E57" s="231"/>
      <c r="F57" s="231"/>
      <c r="G57" s="231"/>
      <c r="H57" s="231"/>
      <c r="I57" s="231"/>
      <c r="J57" s="231"/>
      <c r="K57" s="231"/>
      <c r="L57" s="231"/>
      <c r="M57" s="231"/>
      <c r="N57" s="231"/>
      <c r="O57" s="231"/>
      <c r="P57" s="231"/>
      <c r="Q57" s="231"/>
      <c r="R57" s="231"/>
      <c r="S57" s="231"/>
      <c r="T57" s="231"/>
      <c r="U57" s="231"/>
      <c r="V57" s="231"/>
    </row>
    <row r="58" spans="1:22" x14ac:dyDescent="0.25">
      <c r="A58" s="231"/>
      <c r="B58" s="231"/>
      <c r="C58" s="231"/>
      <c r="D58" s="231"/>
      <c r="E58" s="231"/>
      <c r="F58" s="231"/>
      <c r="G58" s="231"/>
      <c r="H58" s="231"/>
      <c r="I58" s="231"/>
      <c r="J58" s="231"/>
      <c r="K58" s="231"/>
      <c r="L58" s="231"/>
      <c r="M58" s="231"/>
      <c r="N58" s="231"/>
      <c r="O58" s="231"/>
      <c r="P58" s="231"/>
      <c r="Q58" s="231"/>
      <c r="R58" s="231"/>
      <c r="S58" s="231"/>
      <c r="T58" s="231"/>
      <c r="U58" s="231"/>
      <c r="V58" s="231"/>
    </row>
    <row r="59" spans="1:22" x14ac:dyDescent="0.25">
      <c r="A59" s="231"/>
      <c r="B59" s="231"/>
      <c r="C59" s="231"/>
      <c r="D59" s="231"/>
      <c r="E59" s="231"/>
      <c r="F59" s="231"/>
      <c r="G59" s="231"/>
      <c r="H59" s="231"/>
      <c r="I59" s="231"/>
      <c r="J59" s="231"/>
      <c r="K59" s="231"/>
      <c r="L59" s="231"/>
      <c r="M59" s="231"/>
      <c r="N59" s="231"/>
      <c r="O59" s="231"/>
      <c r="P59" s="231"/>
      <c r="Q59" s="231"/>
      <c r="R59" s="231"/>
      <c r="S59" s="231"/>
      <c r="T59" s="231"/>
      <c r="U59" s="231"/>
      <c r="V59" s="231"/>
    </row>
    <row r="60" spans="1:22" x14ac:dyDescent="0.25">
      <c r="A60" s="231"/>
      <c r="B60" s="231"/>
      <c r="C60" s="231"/>
      <c r="D60" s="231"/>
      <c r="E60" s="231"/>
      <c r="F60" s="231"/>
      <c r="G60" s="231"/>
      <c r="H60" s="231"/>
      <c r="I60" s="231"/>
      <c r="J60" s="231"/>
      <c r="K60" s="231"/>
      <c r="L60" s="231"/>
      <c r="M60" s="231"/>
      <c r="N60" s="231"/>
      <c r="O60" s="231"/>
      <c r="P60" s="231"/>
      <c r="Q60" s="231"/>
      <c r="R60" s="231"/>
      <c r="S60" s="231"/>
      <c r="T60" s="231"/>
      <c r="U60" s="231"/>
      <c r="V60" s="231"/>
    </row>
    <row r="61" spans="1:22" x14ac:dyDescent="0.25">
      <c r="A61" s="231"/>
      <c r="B61" s="231"/>
      <c r="C61" s="231"/>
      <c r="D61" s="231"/>
      <c r="E61" s="231"/>
      <c r="F61" s="231"/>
      <c r="G61" s="231"/>
      <c r="H61" s="231"/>
      <c r="I61" s="231"/>
      <c r="J61" s="231"/>
      <c r="K61" s="231"/>
      <c r="L61" s="231"/>
      <c r="M61" s="231"/>
      <c r="N61" s="231"/>
      <c r="O61" s="231"/>
      <c r="P61" s="231"/>
      <c r="Q61" s="231"/>
      <c r="R61" s="231"/>
      <c r="S61" s="231"/>
      <c r="T61" s="231"/>
      <c r="U61" s="231"/>
      <c r="V61" s="231"/>
    </row>
    <row r="62" spans="1:22" x14ac:dyDescent="0.25">
      <c r="A62" s="231"/>
      <c r="B62" s="231"/>
      <c r="C62" s="231"/>
      <c r="D62" s="231"/>
      <c r="E62" s="231"/>
      <c r="F62" s="231"/>
      <c r="G62" s="231"/>
      <c r="H62" s="231"/>
      <c r="I62" s="231"/>
      <c r="J62" s="231"/>
      <c r="K62" s="231"/>
      <c r="L62" s="231"/>
      <c r="M62" s="231"/>
      <c r="N62" s="231"/>
      <c r="O62" s="231"/>
      <c r="P62" s="231"/>
      <c r="Q62" s="231"/>
      <c r="R62" s="231"/>
      <c r="S62" s="231"/>
      <c r="T62" s="231"/>
      <c r="U62" s="231"/>
      <c r="V62" s="231"/>
    </row>
    <row r="63" spans="1:22" x14ac:dyDescent="0.25">
      <c r="A63" s="231"/>
      <c r="B63" s="231"/>
      <c r="C63" s="231"/>
      <c r="D63" s="231"/>
      <c r="E63" s="231"/>
      <c r="F63" s="231"/>
      <c r="G63" s="231"/>
      <c r="H63" s="231"/>
      <c r="I63" s="231"/>
      <c r="J63" s="231"/>
      <c r="K63" s="231"/>
      <c r="L63" s="231"/>
      <c r="M63" s="231"/>
      <c r="N63" s="231"/>
      <c r="O63" s="231"/>
      <c r="P63" s="231"/>
      <c r="Q63" s="231"/>
      <c r="R63" s="231"/>
      <c r="S63" s="231"/>
      <c r="T63" s="231"/>
      <c r="U63" s="231"/>
      <c r="V63" s="231"/>
    </row>
    <row r="64" spans="1:22" x14ac:dyDescent="0.25">
      <c r="A64" s="231"/>
      <c r="B64" s="231"/>
      <c r="C64" s="231"/>
      <c r="D64" s="231"/>
      <c r="E64" s="231"/>
      <c r="F64" s="231"/>
      <c r="G64" s="231"/>
      <c r="H64" s="231"/>
      <c r="I64" s="231"/>
      <c r="J64" s="231"/>
      <c r="K64" s="231"/>
      <c r="L64" s="231"/>
      <c r="M64" s="231"/>
      <c r="N64" s="231"/>
      <c r="O64" s="231"/>
      <c r="P64" s="231"/>
      <c r="Q64" s="231"/>
      <c r="R64" s="231"/>
      <c r="S64" s="231"/>
      <c r="T64" s="231"/>
      <c r="U64" s="231"/>
      <c r="V64" s="231"/>
    </row>
    <row r="65" spans="1:22" x14ac:dyDescent="0.25">
      <c r="A65" s="231"/>
      <c r="B65" s="231"/>
      <c r="C65" s="231"/>
      <c r="D65" s="231"/>
      <c r="E65" s="231"/>
      <c r="F65" s="231"/>
      <c r="G65" s="231"/>
      <c r="H65" s="231"/>
      <c r="I65" s="231"/>
      <c r="J65" s="231"/>
      <c r="K65" s="231"/>
      <c r="L65" s="231"/>
      <c r="M65" s="231"/>
      <c r="N65" s="231"/>
      <c r="O65" s="231"/>
      <c r="P65" s="231"/>
      <c r="Q65" s="231"/>
      <c r="R65" s="231"/>
      <c r="S65" s="231"/>
      <c r="T65" s="231"/>
      <c r="U65" s="231"/>
      <c r="V65" s="231"/>
    </row>
    <row r="66" spans="1:22" x14ac:dyDescent="0.25">
      <c r="A66" s="231"/>
      <c r="B66" s="231"/>
      <c r="C66" s="231"/>
      <c r="D66" s="231"/>
      <c r="E66" s="231"/>
      <c r="F66" s="231"/>
      <c r="G66" s="231"/>
      <c r="H66" s="231"/>
      <c r="I66" s="231"/>
      <c r="J66" s="231"/>
      <c r="K66" s="231"/>
      <c r="L66" s="231"/>
      <c r="M66" s="231"/>
      <c r="N66" s="231"/>
      <c r="O66" s="231"/>
      <c r="P66" s="231"/>
      <c r="Q66" s="231"/>
      <c r="R66" s="231"/>
      <c r="S66" s="231"/>
      <c r="T66" s="231"/>
      <c r="U66" s="231"/>
      <c r="V66" s="231"/>
    </row>
    <row r="67" spans="1:22" x14ac:dyDescent="0.25">
      <c r="A67" s="231"/>
      <c r="B67" s="231"/>
      <c r="C67" s="231"/>
      <c r="D67" s="231"/>
      <c r="E67" s="231"/>
      <c r="F67" s="231"/>
      <c r="G67" s="231"/>
      <c r="H67" s="231"/>
      <c r="I67" s="231"/>
      <c r="J67" s="231"/>
      <c r="K67" s="231"/>
      <c r="L67" s="231"/>
      <c r="M67" s="231"/>
      <c r="N67" s="231"/>
      <c r="O67" s="231"/>
      <c r="P67" s="231"/>
      <c r="Q67" s="231"/>
      <c r="R67" s="231"/>
      <c r="S67" s="231"/>
      <c r="T67" s="231"/>
      <c r="U67" s="231"/>
      <c r="V67" s="231"/>
    </row>
    <row r="68" spans="1:22" x14ac:dyDescent="0.25">
      <c r="A68" s="231"/>
      <c r="B68" s="231"/>
      <c r="C68" s="231"/>
      <c r="D68" s="231"/>
      <c r="E68" s="231"/>
      <c r="F68" s="231"/>
      <c r="G68" s="231"/>
      <c r="H68" s="231"/>
      <c r="I68" s="231"/>
      <c r="J68" s="231"/>
      <c r="K68" s="231"/>
      <c r="L68" s="231"/>
      <c r="M68" s="231"/>
      <c r="N68" s="231"/>
      <c r="O68" s="231"/>
      <c r="P68" s="231"/>
      <c r="Q68" s="231"/>
      <c r="R68" s="231"/>
      <c r="S68" s="231"/>
      <c r="T68" s="231"/>
      <c r="U68" s="231"/>
      <c r="V68" s="231"/>
    </row>
    <row r="69" spans="1:22" x14ac:dyDescent="0.25">
      <c r="A69" s="231"/>
      <c r="B69" s="231"/>
      <c r="C69" s="231"/>
      <c r="D69" s="231"/>
      <c r="E69" s="231"/>
      <c r="F69" s="231"/>
      <c r="G69" s="231"/>
      <c r="H69" s="231"/>
      <c r="I69" s="231"/>
      <c r="J69" s="231"/>
      <c r="K69" s="231"/>
      <c r="L69" s="231"/>
      <c r="M69" s="231"/>
      <c r="N69" s="231"/>
      <c r="O69" s="231"/>
      <c r="P69" s="231"/>
      <c r="Q69" s="231"/>
      <c r="R69" s="231"/>
      <c r="S69" s="231"/>
      <c r="T69" s="231"/>
      <c r="U69" s="231"/>
      <c r="V69" s="231"/>
    </row>
    <row r="70" spans="1:22" x14ac:dyDescent="0.25">
      <c r="A70" s="231"/>
      <c r="B70" s="231"/>
      <c r="C70" s="231"/>
      <c r="D70" s="231"/>
      <c r="E70" s="231"/>
      <c r="F70" s="231"/>
      <c r="G70" s="231"/>
      <c r="H70" s="231"/>
      <c r="I70" s="231"/>
      <c r="J70" s="231"/>
      <c r="K70" s="231"/>
      <c r="L70" s="231"/>
      <c r="M70" s="231"/>
      <c r="N70" s="231"/>
      <c r="O70" s="231"/>
      <c r="P70" s="231"/>
      <c r="Q70" s="231"/>
      <c r="R70" s="231"/>
      <c r="S70" s="231"/>
      <c r="T70" s="231"/>
      <c r="U70" s="231"/>
      <c r="V70" s="231"/>
    </row>
    <row r="71" spans="1:22" x14ac:dyDescent="0.25">
      <c r="A71" s="231"/>
      <c r="B71" s="231"/>
      <c r="C71" s="231"/>
      <c r="D71" s="231"/>
      <c r="E71" s="231"/>
      <c r="F71" s="231"/>
      <c r="G71" s="231"/>
      <c r="H71" s="231"/>
      <c r="I71" s="231"/>
      <c r="J71" s="231"/>
      <c r="K71" s="231"/>
      <c r="L71" s="231"/>
      <c r="M71" s="231"/>
      <c r="N71" s="231"/>
      <c r="O71" s="231"/>
      <c r="P71" s="231"/>
      <c r="Q71" s="231"/>
      <c r="R71" s="231"/>
      <c r="S71" s="231"/>
      <c r="T71" s="231"/>
      <c r="U71" s="231"/>
      <c r="V71" s="231"/>
    </row>
    <row r="72" spans="1:22" x14ac:dyDescent="0.25">
      <c r="A72" s="231"/>
      <c r="B72" s="231"/>
      <c r="C72" s="231"/>
      <c r="D72" s="231"/>
      <c r="E72" s="231"/>
      <c r="F72" s="231"/>
      <c r="G72" s="231"/>
      <c r="H72" s="231"/>
      <c r="I72" s="231"/>
      <c r="J72" s="231"/>
      <c r="K72" s="231"/>
      <c r="L72" s="231"/>
      <c r="M72" s="231"/>
      <c r="N72" s="231"/>
      <c r="O72" s="231"/>
      <c r="P72" s="231"/>
      <c r="Q72" s="231"/>
      <c r="R72" s="231"/>
      <c r="S72" s="231"/>
      <c r="T72" s="231"/>
      <c r="U72" s="231"/>
      <c r="V72" s="231"/>
    </row>
    <row r="73" spans="1:22" x14ac:dyDescent="0.25">
      <c r="A73" s="231"/>
      <c r="B73" s="231"/>
      <c r="C73" s="231"/>
      <c r="D73" s="231"/>
      <c r="E73" s="231"/>
      <c r="F73" s="231"/>
      <c r="G73" s="231"/>
      <c r="H73" s="231"/>
      <c r="I73" s="231"/>
      <c r="J73" s="231"/>
      <c r="K73" s="231"/>
      <c r="L73" s="231"/>
      <c r="M73" s="231"/>
      <c r="N73" s="231"/>
      <c r="O73" s="231"/>
      <c r="P73" s="231"/>
      <c r="Q73" s="231"/>
      <c r="R73" s="231"/>
      <c r="S73" s="231"/>
      <c r="T73" s="231"/>
      <c r="U73" s="231"/>
      <c r="V73" s="231"/>
    </row>
    <row r="74" spans="1:22" x14ac:dyDescent="0.25">
      <c r="A74" s="231"/>
      <c r="B74" s="231"/>
      <c r="C74" s="231"/>
      <c r="D74" s="231"/>
      <c r="E74" s="231"/>
      <c r="F74" s="231"/>
      <c r="G74" s="231"/>
      <c r="H74" s="231"/>
      <c r="I74" s="231"/>
      <c r="J74" s="231"/>
      <c r="K74" s="231"/>
      <c r="L74" s="231"/>
      <c r="M74" s="231"/>
      <c r="N74" s="231"/>
      <c r="O74" s="231"/>
      <c r="P74" s="231"/>
      <c r="Q74" s="231"/>
      <c r="R74" s="231"/>
      <c r="S74" s="231"/>
      <c r="T74" s="231"/>
      <c r="U74" s="231"/>
      <c r="V74" s="231"/>
    </row>
    <row r="75" spans="1:22" x14ac:dyDescent="0.25">
      <c r="A75" s="231"/>
      <c r="B75" s="231"/>
      <c r="C75" s="231"/>
      <c r="D75" s="231"/>
      <c r="E75" s="231"/>
      <c r="F75" s="231"/>
      <c r="G75" s="231"/>
      <c r="H75" s="231"/>
      <c r="I75" s="231"/>
      <c r="J75" s="231"/>
      <c r="K75" s="231"/>
      <c r="L75" s="231"/>
      <c r="M75" s="231"/>
      <c r="N75" s="231"/>
      <c r="O75" s="231"/>
      <c r="P75" s="231"/>
      <c r="Q75" s="231"/>
      <c r="R75" s="231"/>
      <c r="S75" s="231"/>
      <c r="T75" s="231"/>
      <c r="U75" s="231"/>
      <c r="V75" s="231"/>
    </row>
    <row r="76" spans="1:22" x14ac:dyDescent="0.25">
      <c r="A76" s="231"/>
      <c r="B76" s="231"/>
      <c r="C76" s="231"/>
      <c r="D76" s="231"/>
      <c r="E76" s="231"/>
      <c r="F76" s="231"/>
      <c r="G76" s="231"/>
      <c r="H76" s="231"/>
      <c r="I76" s="231"/>
      <c r="J76" s="231"/>
      <c r="K76" s="231"/>
      <c r="L76" s="231"/>
      <c r="M76" s="231"/>
      <c r="N76" s="231"/>
      <c r="O76" s="231"/>
      <c r="P76" s="231"/>
      <c r="Q76" s="231"/>
      <c r="R76" s="231"/>
      <c r="S76" s="231"/>
      <c r="T76" s="231"/>
      <c r="U76" s="231"/>
      <c r="V76" s="231"/>
    </row>
    <row r="77" spans="1:22" x14ac:dyDescent="0.25">
      <c r="A77" s="231"/>
      <c r="B77" s="231"/>
      <c r="C77" s="231"/>
      <c r="D77" s="231"/>
      <c r="E77" s="231"/>
      <c r="F77" s="231"/>
      <c r="G77" s="231"/>
      <c r="H77" s="231"/>
      <c r="I77" s="231"/>
      <c r="J77" s="231"/>
      <c r="K77" s="231"/>
      <c r="L77" s="231"/>
      <c r="M77" s="231"/>
      <c r="N77" s="231"/>
      <c r="O77" s="231"/>
      <c r="P77" s="231"/>
      <c r="Q77" s="231"/>
      <c r="R77" s="231"/>
      <c r="S77" s="231"/>
      <c r="T77" s="231"/>
      <c r="U77" s="231"/>
      <c r="V77" s="231"/>
    </row>
    <row r="78" spans="1:22" x14ac:dyDescent="0.25">
      <c r="A78" s="231"/>
      <c r="B78" s="231"/>
      <c r="C78" s="231"/>
      <c r="D78" s="231"/>
      <c r="E78" s="231"/>
      <c r="F78" s="231"/>
      <c r="G78" s="231"/>
      <c r="H78" s="231"/>
      <c r="I78" s="231"/>
      <c r="J78" s="231"/>
      <c r="K78" s="231"/>
      <c r="L78" s="231"/>
      <c r="M78" s="231"/>
      <c r="N78" s="231"/>
      <c r="O78" s="231"/>
      <c r="P78" s="231"/>
      <c r="Q78" s="231"/>
      <c r="R78" s="231"/>
      <c r="S78" s="231"/>
      <c r="T78" s="231"/>
      <c r="U78" s="231"/>
      <c r="V78" s="231"/>
    </row>
    <row r="79" spans="1:22" x14ac:dyDescent="0.25">
      <c r="A79" s="231"/>
      <c r="B79" s="231"/>
      <c r="C79" s="231"/>
      <c r="D79" s="231"/>
      <c r="E79" s="231"/>
      <c r="F79" s="231"/>
      <c r="G79" s="231"/>
      <c r="H79" s="231"/>
      <c r="I79" s="231"/>
      <c r="J79" s="231"/>
      <c r="K79" s="231"/>
      <c r="L79" s="231"/>
      <c r="M79" s="231"/>
      <c r="N79" s="231"/>
      <c r="O79" s="231"/>
      <c r="P79" s="231"/>
      <c r="Q79" s="231"/>
      <c r="R79" s="231"/>
      <c r="S79" s="231"/>
      <c r="T79" s="231"/>
      <c r="U79" s="231"/>
      <c r="V79" s="231"/>
    </row>
    <row r="80" spans="1:22" x14ac:dyDescent="0.25">
      <c r="A80" s="231"/>
      <c r="B80" s="231"/>
      <c r="C80" s="231"/>
      <c r="D80" s="231"/>
      <c r="E80" s="231"/>
      <c r="F80" s="231"/>
      <c r="G80" s="231"/>
      <c r="H80" s="231"/>
      <c r="I80" s="231"/>
      <c r="J80" s="231"/>
      <c r="K80" s="231"/>
      <c r="L80" s="231"/>
      <c r="M80" s="231"/>
      <c r="N80" s="231"/>
      <c r="O80" s="231"/>
      <c r="P80" s="231"/>
      <c r="Q80" s="231"/>
      <c r="R80" s="231"/>
      <c r="S80" s="231"/>
      <c r="T80" s="231"/>
      <c r="U80" s="231"/>
      <c r="V80" s="231"/>
    </row>
    <row r="81" spans="1:22" x14ac:dyDescent="0.25">
      <c r="A81" s="231"/>
      <c r="B81" s="231"/>
      <c r="C81" s="231"/>
      <c r="D81" s="231"/>
      <c r="E81" s="231"/>
      <c r="F81" s="231"/>
      <c r="G81" s="231"/>
      <c r="H81" s="231"/>
      <c r="I81" s="231"/>
      <c r="J81" s="231"/>
      <c r="K81" s="231"/>
      <c r="L81" s="231"/>
      <c r="M81" s="231"/>
      <c r="N81" s="231"/>
      <c r="O81" s="231"/>
      <c r="P81" s="231"/>
      <c r="Q81" s="231"/>
      <c r="R81" s="231"/>
      <c r="S81" s="231"/>
      <c r="T81" s="231"/>
      <c r="U81" s="231"/>
      <c r="V81" s="231"/>
    </row>
    <row r="82" spans="1:22" x14ac:dyDescent="0.25">
      <c r="A82" s="231"/>
      <c r="B82" s="231"/>
      <c r="C82" s="231"/>
      <c r="D82" s="231"/>
      <c r="E82" s="231"/>
      <c r="F82" s="231"/>
      <c r="G82" s="231"/>
      <c r="H82" s="231"/>
      <c r="I82" s="231"/>
      <c r="J82" s="231"/>
      <c r="K82" s="231"/>
      <c r="L82" s="231"/>
      <c r="M82" s="231"/>
      <c r="N82" s="231"/>
      <c r="O82" s="231"/>
      <c r="P82" s="231"/>
      <c r="Q82" s="231"/>
      <c r="R82" s="231"/>
      <c r="S82" s="231"/>
      <c r="T82" s="231"/>
      <c r="U82" s="231"/>
      <c r="V82" s="231"/>
    </row>
    <row r="83" spans="1:22" x14ac:dyDescent="0.25">
      <c r="A83" s="231"/>
      <c r="B83" s="231"/>
      <c r="C83" s="231"/>
      <c r="D83" s="231"/>
      <c r="E83" s="231"/>
      <c r="F83" s="231"/>
      <c r="G83" s="231"/>
      <c r="H83" s="231"/>
      <c r="I83" s="231"/>
      <c r="J83" s="231"/>
      <c r="K83" s="231"/>
      <c r="L83" s="231"/>
      <c r="M83" s="231"/>
      <c r="N83" s="231"/>
      <c r="O83" s="231"/>
      <c r="P83" s="231"/>
      <c r="Q83" s="231"/>
      <c r="R83" s="231"/>
      <c r="S83" s="231"/>
      <c r="T83" s="231"/>
      <c r="U83" s="231"/>
      <c r="V83" s="231"/>
    </row>
    <row r="84" spans="1:22" x14ac:dyDescent="0.25">
      <c r="A84" s="231"/>
      <c r="B84" s="231"/>
      <c r="C84" s="231"/>
      <c r="D84" s="231"/>
      <c r="E84" s="231"/>
      <c r="F84" s="231"/>
      <c r="G84" s="231"/>
      <c r="H84" s="231"/>
      <c r="I84" s="231"/>
      <c r="J84" s="231"/>
      <c r="K84" s="231"/>
      <c r="L84" s="231"/>
      <c r="M84" s="231"/>
      <c r="N84" s="231"/>
      <c r="O84" s="231"/>
      <c r="P84" s="231"/>
      <c r="Q84" s="231"/>
      <c r="R84" s="231"/>
      <c r="S84" s="231"/>
      <c r="T84" s="231"/>
      <c r="U84" s="231"/>
      <c r="V84" s="231"/>
    </row>
    <row r="85" spans="1:22" x14ac:dyDescent="0.25">
      <c r="A85" s="231"/>
      <c r="B85" s="231"/>
      <c r="C85" s="231"/>
      <c r="D85" s="231"/>
      <c r="E85" s="231"/>
      <c r="F85" s="231"/>
      <c r="G85" s="231"/>
      <c r="H85" s="231"/>
      <c r="I85" s="231"/>
      <c r="J85" s="231"/>
      <c r="K85" s="231"/>
      <c r="L85" s="231"/>
      <c r="M85" s="231"/>
      <c r="N85" s="231"/>
      <c r="O85" s="231"/>
      <c r="P85" s="231"/>
      <c r="Q85" s="231"/>
      <c r="R85" s="231"/>
      <c r="S85" s="231"/>
      <c r="T85" s="231"/>
      <c r="U85" s="231"/>
      <c r="V85" s="231"/>
    </row>
    <row r="86" spans="1:22" x14ac:dyDescent="0.25">
      <c r="A86" s="231"/>
      <c r="B86" s="231"/>
      <c r="C86" s="231"/>
      <c r="D86" s="231"/>
      <c r="E86" s="231"/>
      <c r="F86" s="231"/>
      <c r="G86" s="231"/>
      <c r="H86" s="231"/>
      <c r="I86" s="231"/>
      <c r="J86" s="231"/>
      <c r="K86" s="231"/>
      <c r="L86" s="231"/>
      <c r="M86" s="231"/>
      <c r="N86" s="231"/>
      <c r="O86" s="231"/>
      <c r="P86" s="231"/>
      <c r="Q86" s="231"/>
      <c r="R86" s="231"/>
      <c r="S86" s="231"/>
      <c r="T86" s="231"/>
      <c r="U86" s="231"/>
      <c r="V86" s="231"/>
    </row>
    <row r="87" spans="1:22" x14ac:dyDescent="0.25">
      <c r="A87" s="231"/>
      <c r="B87" s="231"/>
      <c r="C87" s="231"/>
      <c r="D87" s="231"/>
      <c r="E87" s="231"/>
      <c r="F87" s="231"/>
      <c r="G87" s="231"/>
      <c r="H87" s="231"/>
      <c r="I87" s="231"/>
      <c r="J87" s="231"/>
      <c r="K87" s="231"/>
      <c r="L87" s="231"/>
      <c r="M87" s="231"/>
      <c r="N87" s="231"/>
      <c r="O87" s="231"/>
      <c r="P87" s="231"/>
      <c r="Q87" s="231"/>
      <c r="R87" s="231"/>
      <c r="S87" s="231"/>
      <c r="T87" s="231"/>
      <c r="U87" s="231"/>
      <c r="V87" s="231"/>
    </row>
    <row r="88" spans="1:22" x14ac:dyDescent="0.25">
      <c r="A88" s="231"/>
      <c r="B88" s="231"/>
      <c r="C88" s="231"/>
      <c r="D88" s="231"/>
      <c r="E88" s="231"/>
      <c r="F88" s="231"/>
      <c r="G88" s="231"/>
      <c r="H88" s="231"/>
      <c r="I88" s="231"/>
      <c r="J88" s="231"/>
      <c r="K88" s="231"/>
      <c r="L88" s="231"/>
      <c r="M88" s="231"/>
      <c r="N88" s="231"/>
      <c r="O88" s="231"/>
      <c r="P88" s="231"/>
      <c r="Q88" s="231"/>
      <c r="R88" s="231"/>
      <c r="S88" s="231"/>
      <c r="T88" s="231"/>
      <c r="U88" s="231"/>
      <c r="V88" s="231"/>
    </row>
    <row r="89" spans="1:22" x14ac:dyDescent="0.25">
      <c r="A89" s="231"/>
      <c r="B89" s="231"/>
      <c r="C89" s="231"/>
      <c r="D89" s="231"/>
      <c r="E89" s="231"/>
      <c r="F89" s="231"/>
      <c r="G89" s="231"/>
      <c r="H89" s="231"/>
      <c r="I89" s="231"/>
      <c r="J89" s="231"/>
      <c r="K89" s="231"/>
      <c r="L89" s="231"/>
      <c r="M89" s="231"/>
      <c r="N89" s="231"/>
      <c r="O89" s="231"/>
      <c r="P89" s="231"/>
      <c r="Q89" s="231"/>
      <c r="R89" s="231"/>
      <c r="S89" s="231"/>
      <c r="T89" s="231"/>
      <c r="U89" s="231"/>
      <c r="V89" s="231"/>
    </row>
    <row r="90" spans="1:22" x14ac:dyDescent="0.25">
      <c r="A90" s="231"/>
      <c r="B90" s="231"/>
      <c r="C90" s="231"/>
      <c r="D90" s="231"/>
      <c r="E90" s="231"/>
      <c r="F90" s="231"/>
      <c r="G90" s="231"/>
      <c r="H90" s="231"/>
      <c r="I90" s="231"/>
      <c r="J90" s="231"/>
      <c r="K90" s="231"/>
      <c r="L90" s="231"/>
      <c r="M90" s="231"/>
      <c r="N90" s="231"/>
      <c r="O90" s="231"/>
      <c r="P90" s="231"/>
      <c r="Q90" s="231"/>
      <c r="R90" s="231"/>
      <c r="S90" s="231"/>
      <c r="T90" s="231"/>
      <c r="U90" s="231"/>
      <c r="V90" s="231"/>
    </row>
    <row r="91" spans="1:22" x14ac:dyDescent="0.25">
      <c r="A91" s="231"/>
      <c r="B91" s="231"/>
      <c r="C91" s="231"/>
      <c r="D91" s="231"/>
      <c r="E91" s="231"/>
      <c r="F91" s="231"/>
      <c r="G91" s="231"/>
      <c r="H91" s="231"/>
      <c r="I91" s="231"/>
      <c r="J91" s="231"/>
      <c r="K91" s="231"/>
      <c r="L91" s="231"/>
      <c r="M91" s="231"/>
      <c r="N91" s="231"/>
      <c r="O91" s="231"/>
      <c r="P91" s="231"/>
      <c r="Q91" s="231"/>
      <c r="R91" s="231"/>
      <c r="S91" s="231"/>
      <c r="T91" s="231"/>
      <c r="U91" s="231"/>
      <c r="V91" s="231"/>
    </row>
    <row r="92" spans="1:22" x14ac:dyDescent="0.25">
      <c r="A92" s="231"/>
      <c r="B92" s="231"/>
      <c r="C92" s="231"/>
      <c r="D92" s="231"/>
      <c r="E92" s="231"/>
      <c r="F92" s="231"/>
      <c r="G92" s="231"/>
      <c r="H92" s="231"/>
      <c r="I92" s="231"/>
      <c r="J92" s="231"/>
      <c r="K92" s="231"/>
      <c r="L92" s="231"/>
      <c r="M92" s="231"/>
      <c r="N92" s="231"/>
      <c r="O92" s="231"/>
      <c r="P92" s="231"/>
      <c r="Q92" s="231"/>
      <c r="R92" s="231"/>
      <c r="S92" s="231"/>
      <c r="T92" s="231"/>
      <c r="U92" s="231"/>
      <c r="V92" s="231"/>
    </row>
    <row r="93" spans="1:22" x14ac:dyDescent="0.25">
      <c r="A93" s="231"/>
      <c r="B93" s="231"/>
      <c r="C93" s="231"/>
      <c r="D93" s="231"/>
      <c r="E93" s="231"/>
      <c r="F93" s="231"/>
      <c r="G93" s="231"/>
      <c r="H93" s="231"/>
      <c r="I93" s="231"/>
      <c r="J93" s="231"/>
      <c r="K93" s="231"/>
      <c r="L93" s="231"/>
      <c r="M93" s="231"/>
      <c r="N93" s="231"/>
      <c r="O93" s="231"/>
      <c r="P93" s="231"/>
      <c r="Q93" s="231"/>
      <c r="R93" s="231"/>
      <c r="S93" s="231"/>
      <c r="T93" s="231"/>
      <c r="U93" s="231"/>
      <c r="V93" s="231"/>
    </row>
    <row r="94" spans="1:22" x14ac:dyDescent="0.25">
      <c r="A94" s="231"/>
      <c r="B94" s="231"/>
      <c r="C94" s="231"/>
      <c r="D94" s="231"/>
      <c r="E94" s="231"/>
      <c r="F94" s="231"/>
      <c r="G94" s="231"/>
      <c r="H94" s="231"/>
      <c r="I94" s="231"/>
      <c r="J94" s="231"/>
      <c r="K94" s="231"/>
      <c r="L94" s="231"/>
      <c r="M94" s="231"/>
      <c r="N94" s="231"/>
      <c r="O94" s="231"/>
      <c r="P94" s="231"/>
      <c r="Q94" s="231"/>
      <c r="R94" s="231"/>
      <c r="S94" s="231"/>
      <c r="T94" s="231"/>
      <c r="U94" s="231"/>
      <c r="V94" s="231"/>
    </row>
    <row r="95" spans="1:22" x14ac:dyDescent="0.25">
      <c r="A95" s="231"/>
      <c r="B95" s="231"/>
      <c r="C95" s="231"/>
      <c r="D95" s="231"/>
      <c r="E95" s="231"/>
      <c r="F95" s="231"/>
      <c r="G95" s="231"/>
      <c r="H95" s="231"/>
      <c r="I95" s="231"/>
      <c r="J95" s="231"/>
      <c r="K95" s="231"/>
      <c r="L95" s="231"/>
      <c r="M95" s="231"/>
      <c r="N95" s="231"/>
      <c r="O95" s="231"/>
      <c r="P95" s="231"/>
      <c r="Q95" s="231"/>
      <c r="R95" s="231"/>
      <c r="S95" s="231"/>
      <c r="T95" s="231"/>
      <c r="U95" s="231"/>
      <c r="V95" s="231"/>
    </row>
    <row r="96" spans="1:22" x14ac:dyDescent="0.25">
      <c r="A96" s="231"/>
      <c r="B96" s="231"/>
      <c r="C96" s="231"/>
      <c r="D96" s="231"/>
      <c r="E96" s="231"/>
      <c r="F96" s="231"/>
      <c r="G96" s="231"/>
      <c r="H96" s="231"/>
      <c r="I96" s="231"/>
      <c r="J96" s="231"/>
      <c r="K96" s="231"/>
      <c r="L96" s="231"/>
      <c r="M96" s="231"/>
      <c r="N96" s="231"/>
      <c r="O96" s="231"/>
      <c r="P96" s="231"/>
      <c r="Q96" s="231"/>
      <c r="R96" s="231"/>
      <c r="S96" s="231"/>
      <c r="T96" s="231"/>
      <c r="U96" s="231"/>
      <c r="V96" s="231"/>
    </row>
    <row r="97" spans="1:22" x14ac:dyDescent="0.25">
      <c r="A97" s="231"/>
      <c r="B97" s="231"/>
      <c r="C97" s="231"/>
      <c r="D97" s="231"/>
      <c r="E97" s="231"/>
      <c r="F97" s="231"/>
      <c r="G97" s="231"/>
      <c r="H97" s="231"/>
      <c r="I97" s="231"/>
      <c r="J97" s="231"/>
      <c r="K97" s="231"/>
      <c r="L97" s="231"/>
      <c r="M97" s="231"/>
      <c r="N97" s="231"/>
      <c r="O97" s="231"/>
      <c r="P97" s="231"/>
      <c r="Q97" s="231"/>
      <c r="R97" s="231"/>
      <c r="S97" s="231"/>
      <c r="T97" s="231"/>
      <c r="U97" s="231"/>
      <c r="V97" s="231"/>
    </row>
    <row r="98" spans="1:22" x14ac:dyDescent="0.25">
      <c r="A98" s="231"/>
      <c r="B98" s="231"/>
      <c r="C98" s="231"/>
      <c r="D98" s="231"/>
      <c r="E98" s="231"/>
      <c r="F98" s="231"/>
      <c r="G98" s="231"/>
      <c r="H98" s="231"/>
      <c r="I98" s="231"/>
      <c r="J98" s="231"/>
      <c r="K98" s="231"/>
      <c r="L98" s="231"/>
      <c r="M98" s="231"/>
      <c r="N98" s="231"/>
      <c r="O98" s="231"/>
      <c r="P98" s="231"/>
      <c r="Q98" s="231"/>
      <c r="R98" s="231"/>
      <c r="S98" s="231"/>
      <c r="T98" s="231"/>
      <c r="U98" s="231"/>
      <c r="V98" s="231"/>
    </row>
    <row r="99" spans="1:22" x14ac:dyDescent="0.25">
      <c r="A99" s="231"/>
      <c r="B99" s="231"/>
      <c r="C99" s="231"/>
      <c r="D99" s="231"/>
      <c r="E99" s="231"/>
      <c r="F99" s="231"/>
      <c r="G99" s="231"/>
      <c r="H99" s="231"/>
      <c r="I99" s="231"/>
      <c r="J99" s="231"/>
      <c r="K99" s="231"/>
      <c r="L99" s="231"/>
      <c r="M99" s="231"/>
      <c r="N99" s="231"/>
      <c r="O99" s="231"/>
      <c r="P99" s="231"/>
      <c r="Q99" s="231"/>
      <c r="R99" s="231"/>
      <c r="S99" s="231"/>
      <c r="T99" s="231"/>
      <c r="U99" s="231"/>
      <c r="V99" s="231"/>
    </row>
    <row r="100" spans="1:22" x14ac:dyDescent="0.25">
      <c r="A100" s="231"/>
      <c r="B100" s="231"/>
      <c r="C100" s="231"/>
      <c r="D100" s="231"/>
      <c r="E100" s="231"/>
      <c r="F100" s="231"/>
      <c r="G100" s="231"/>
      <c r="H100" s="231"/>
      <c r="I100" s="231"/>
      <c r="J100" s="231"/>
      <c r="K100" s="231"/>
      <c r="L100" s="231"/>
      <c r="M100" s="231"/>
      <c r="N100" s="231"/>
      <c r="O100" s="231"/>
      <c r="P100" s="231"/>
      <c r="Q100" s="231"/>
      <c r="R100" s="231"/>
      <c r="S100" s="231"/>
      <c r="T100" s="231"/>
      <c r="U100" s="231"/>
      <c r="V100" s="231"/>
    </row>
    <row r="101" spans="1:22" x14ac:dyDescent="0.25">
      <c r="A101" s="231"/>
      <c r="B101" s="231"/>
      <c r="C101" s="231"/>
      <c r="D101" s="231"/>
      <c r="E101" s="231"/>
      <c r="F101" s="231"/>
      <c r="G101" s="231"/>
      <c r="H101" s="231"/>
      <c r="I101" s="231"/>
      <c r="J101" s="231"/>
      <c r="K101" s="231"/>
      <c r="L101" s="231"/>
      <c r="M101" s="231"/>
      <c r="N101" s="231"/>
      <c r="O101" s="231"/>
      <c r="P101" s="231"/>
      <c r="Q101" s="231"/>
      <c r="R101" s="231"/>
      <c r="S101" s="231"/>
      <c r="T101" s="231"/>
      <c r="U101" s="231"/>
      <c r="V101" s="231"/>
    </row>
    <row r="102" spans="1:22" x14ac:dyDescent="0.25">
      <c r="A102" s="231"/>
      <c r="B102" s="231"/>
      <c r="C102" s="231"/>
      <c r="D102" s="231"/>
      <c r="E102" s="231"/>
      <c r="F102" s="231"/>
      <c r="G102" s="231"/>
      <c r="H102" s="231"/>
      <c r="I102" s="231"/>
      <c r="J102" s="231"/>
      <c r="K102" s="231"/>
      <c r="L102" s="231"/>
      <c r="M102" s="231"/>
      <c r="N102" s="231"/>
      <c r="O102" s="231"/>
      <c r="P102" s="231"/>
      <c r="Q102" s="231"/>
      <c r="R102" s="231"/>
      <c r="S102" s="231"/>
      <c r="T102" s="231"/>
      <c r="U102" s="231"/>
      <c r="V102" s="231"/>
    </row>
    <row r="103" spans="1:22" x14ac:dyDescent="0.25">
      <c r="A103" s="231"/>
      <c r="B103" s="231"/>
      <c r="C103" s="231"/>
      <c r="D103" s="231"/>
      <c r="E103" s="231"/>
      <c r="F103" s="231"/>
      <c r="G103" s="231"/>
      <c r="H103" s="231"/>
      <c r="I103" s="231"/>
      <c r="J103" s="231"/>
      <c r="K103" s="231"/>
      <c r="L103" s="231"/>
      <c r="M103" s="231"/>
      <c r="N103" s="231"/>
      <c r="O103" s="231"/>
      <c r="P103" s="231"/>
      <c r="Q103" s="231"/>
      <c r="R103" s="231"/>
      <c r="S103" s="231"/>
      <c r="T103" s="231"/>
      <c r="U103" s="231"/>
      <c r="V103" s="231"/>
    </row>
    <row r="104" spans="1:22" x14ac:dyDescent="0.25">
      <c r="A104" s="231"/>
      <c r="B104" s="231"/>
      <c r="C104" s="231"/>
      <c r="D104" s="231"/>
      <c r="E104" s="231"/>
      <c r="F104" s="231"/>
      <c r="G104" s="231"/>
      <c r="H104" s="231"/>
      <c r="I104" s="231"/>
      <c r="J104" s="231"/>
      <c r="K104" s="231"/>
      <c r="L104" s="231"/>
      <c r="M104" s="231"/>
      <c r="N104" s="231"/>
      <c r="O104" s="231"/>
      <c r="P104" s="231"/>
      <c r="Q104" s="231"/>
      <c r="R104" s="231"/>
      <c r="S104" s="231"/>
      <c r="T104" s="231"/>
      <c r="U104" s="231"/>
      <c r="V104" s="231"/>
    </row>
    <row r="105" spans="1:22" x14ac:dyDescent="0.25">
      <c r="A105" s="231"/>
      <c r="B105" s="231"/>
      <c r="C105" s="231"/>
      <c r="D105" s="231"/>
      <c r="E105" s="231"/>
      <c r="F105" s="231"/>
      <c r="G105" s="231"/>
      <c r="H105" s="231"/>
      <c r="I105" s="231"/>
      <c r="J105" s="231"/>
      <c r="K105" s="231"/>
      <c r="L105" s="231"/>
      <c r="M105" s="231"/>
      <c r="N105" s="231"/>
      <c r="O105" s="231"/>
      <c r="P105" s="231"/>
      <c r="Q105" s="231"/>
      <c r="R105" s="231"/>
      <c r="S105" s="231"/>
      <c r="T105" s="231"/>
      <c r="U105" s="231"/>
      <c r="V105" s="231"/>
    </row>
    <row r="106" spans="1:22" x14ac:dyDescent="0.25">
      <c r="A106" s="231"/>
      <c r="B106" s="231"/>
      <c r="C106" s="231"/>
      <c r="D106" s="231"/>
      <c r="E106" s="231"/>
      <c r="F106" s="231"/>
      <c r="G106" s="231"/>
      <c r="H106" s="231"/>
      <c r="I106" s="231"/>
      <c r="J106" s="231"/>
      <c r="K106" s="231"/>
      <c r="L106" s="231"/>
      <c r="M106" s="231"/>
      <c r="N106" s="231"/>
      <c r="O106" s="231"/>
      <c r="P106" s="231"/>
      <c r="Q106" s="231"/>
      <c r="R106" s="231"/>
      <c r="S106" s="231"/>
      <c r="T106" s="231"/>
      <c r="U106" s="231"/>
      <c r="V106" s="231"/>
    </row>
    <row r="107" spans="1:22" x14ac:dyDescent="0.25">
      <c r="A107" s="231"/>
      <c r="B107" s="231"/>
      <c r="C107" s="231"/>
      <c r="D107" s="231"/>
      <c r="E107" s="231"/>
      <c r="F107" s="231"/>
      <c r="G107" s="231"/>
      <c r="H107" s="231"/>
      <c r="I107" s="231"/>
      <c r="J107" s="231"/>
      <c r="K107" s="231"/>
      <c r="L107" s="231"/>
      <c r="M107" s="231"/>
      <c r="N107" s="231"/>
      <c r="O107" s="231"/>
      <c r="P107" s="231"/>
      <c r="Q107" s="231"/>
      <c r="R107" s="231"/>
      <c r="S107" s="231"/>
      <c r="T107" s="231"/>
      <c r="U107" s="231"/>
      <c r="V107" s="231"/>
    </row>
    <row r="108" spans="1:22" x14ac:dyDescent="0.25">
      <c r="A108" s="231"/>
      <c r="B108" s="231"/>
      <c r="C108" s="231"/>
      <c r="D108" s="231"/>
      <c r="E108" s="231"/>
      <c r="F108" s="231"/>
      <c r="G108" s="231"/>
      <c r="H108" s="231"/>
      <c r="I108" s="231"/>
      <c r="J108" s="231"/>
      <c r="K108" s="231"/>
      <c r="L108" s="231"/>
      <c r="M108" s="231"/>
      <c r="N108" s="231"/>
      <c r="O108" s="231"/>
      <c r="P108" s="231"/>
      <c r="Q108" s="231"/>
      <c r="R108" s="231"/>
      <c r="S108" s="231"/>
      <c r="T108" s="231"/>
      <c r="U108" s="231"/>
      <c r="V108" s="231"/>
    </row>
    <row r="109" spans="1:22" x14ac:dyDescent="0.25">
      <c r="A109" s="231"/>
      <c r="B109" s="231"/>
      <c r="C109" s="231"/>
      <c r="D109" s="231"/>
      <c r="E109" s="231"/>
      <c r="F109" s="231"/>
      <c r="G109" s="231"/>
      <c r="H109" s="231"/>
      <c r="I109" s="231"/>
      <c r="J109" s="231"/>
      <c r="K109" s="231"/>
      <c r="L109" s="231"/>
      <c r="M109" s="231"/>
      <c r="N109" s="231"/>
      <c r="O109" s="231"/>
      <c r="P109" s="231"/>
      <c r="Q109" s="231"/>
      <c r="R109" s="231"/>
      <c r="S109" s="231"/>
      <c r="T109" s="231"/>
      <c r="U109" s="231"/>
      <c r="V109" s="231"/>
    </row>
    <row r="110" spans="1:22" x14ac:dyDescent="0.25">
      <c r="A110" s="231"/>
      <c r="B110" s="231"/>
      <c r="C110" s="231"/>
      <c r="D110" s="231"/>
      <c r="E110" s="231"/>
      <c r="F110" s="231"/>
      <c r="G110" s="231"/>
      <c r="H110" s="231"/>
      <c r="I110" s="231"/>
      <c r="J110" s="231"/>
      <c r="K110" s="231"/>
      <c r="L110" s="231"/>
      <c r="M110" s="231"/>
      <c r="N110" s="231"/>
      <c r="O110" s="231"/>
      <c r="P110" s="231"/>
      <c r="Q110" s="231"/>
      <c r="R110" s="231"/>
      <c r="S110" s="231"/>
      <c r="T110" s="231"/>
      <c r="U110" s="231"/>
      <c r="V110" s="231"/>
    </row>
    <row r="111" spans="1:22" x14ac:dyDescent="0.25">
      <c r="A111" s="231"/>
      <c r="B111" s="231"/>
      <c r="C111" s="231"/>
      <c r="D111" s="231"/>
      <c r="E111" s="231"/>
      <c r="F111" s="231"/>
      <c r="G111" s="231"/>
      <c r="H111" s="231"/>
      <c r="I111" s="231"/>
      <c r="J111" s="231"/>
      <c r="K111" s="231"/>
      <c r="L111" s="231"/>
      <c r="M111" s="231"/>
      <c r="N111" s="231"/>
      <c r="O111" s="231"/>
      <c r="P111" s="231"/>
      <c r="Q111" s="231"/>
      <c r="R111" s="231"/>
      <c r="S111" s="231"/>
      <c r="T111" s="231"/>
      <c r="U111" s="231"/>
      <c r="V111" s="231"/>
    </row>
    <row r="112" spans="1:22" x14ac:dyDescent="0.25">
      <c r="A112" s="231"/>
      <c r="B112" s="231"/>
      <c r="C112" s="231"/>
      <c r="D112" s="231"/>
      <c r="E112" s="231"/>
      <c r="F112" s="231"/>
      <c r="G112" s="231"/>
      <c r="H112" s="231"/>
      <c r="I112" s="231"/>
      <c r="J112" s="231"/>
      <c r="K112" s="231"/>
      <c r="L112" s="231"/>
      <c r="M112" s="231"/>
      <c r="N112" s="231"/>
      <c r="O112" s="231"/>
      <c r="P112" s="231"/>
      <c r="Q112" s="231"/>
      <c r="R112" s="231"/>
      <c r="S112" s="231"/>
      <c r="T112" s="231"/>
      <c r="U112" s="231"/>
      <c r="V112" s="231"/>
    </row>
    <row r="113" spans="1:22" x14ac:dyDescent="0.25">
      <c r="A113" s="231"/>
      <c r="B113" s="231"/>
      <c r="C113" s="231"/>
      <c r="D113" s="231"/>
      <c r="E113" s="231"/>
      <c r="F113" s="231"/>
      <c r="G113" s="231"/>
      <c r="H113" s="231"/>
      <c r="I113" s="231"/>
      <c r="J113" s="231"/>
      <c r="K113" s="231"/>
      <c r="L113" s="231"/>
      <c r="M113" s="231"/>
      <c r="N113" s="231"/>
      <c r="O113" s="231"/>
      <c r="P113" s="231"/>
      <c r="Q113" s="231"/>
      <c r="R113" s="231"/>
      <c r="S113" s="231"/>
      <c r="T113" s="231"/>
      <c r="U113" s="231"/>
      <c r="V113" s="231"/>
    </row>
    <row r="114" spans="1:22" x14ac:dyDescent="0.25">
      <c r="A114" s="231"/>
      <c r="B114" s="231"/>
      <c r="C114" s="231"/>
      <c r="D114" s="231"/>
      <c r="E114" s="231"/>
      <c r="F114" s="231"/>
      <c r="G114" s="231"/>
      <c r="H114" s="231"/>
      <c r="I114" s="231"/>
      <c r="J114" s="231"/>
      <c r="K114" s="231"/>
      <c r="L114" s="231"/>
      <c r="M114" s="231"/>
      <c r="N114" s="231"/>
      <c r="O114" s="231"/>
      <c r="P114" s="231"/>
      <c r="Q114" s="231"/>
      <c r="R114" s="231"/>
      <c r="S114" s="231"/>
      <c r="T114" s="231"/>
      <c r="U114" s="231"/>
      <c r="V114" s="231"/>
    </row>
    <row r="115" spans="1:22" x14ac:dyDescent="0.25">
      <c r="A115" s="231"/>
      <c r="B115" s="231"/>
      <c r="C115" s="231"/>
      <c r="D115" s="231"/>
      <c r="E115" s="231"/>
      <c r="F115" s="231"/>
      <c r="G115" s="231"/>
      <c r="H115" s="231"/>
      <c r="I115" s="231"/>
      <c r="J115" s="231"/>
      <c r="K115" s="231"/>
      <c r="L115" s="231"/>
      <c r="M115" s="231"/>
      <c r="N115" s="231"/>
      <c r="O115" s="231"/>
      <c r="P115" s="231"/>
      <c r="Q115" s="231"/>
      <c r="R115" s="231"/>
      <c r="S115" s="231"/>
      <c r="T115" s="231"/>
      <c r="U115" s="231"/>
      <c r="V115" s="231"/>
    </row>
    <row r="116" spans="1:22" x14ac:dyDescent="0.25">
      <c r="A116" s="231"/>
      <c r="B116" s="231"/>
      <c r="C116" s="231"/>
      <c r="D116" s="231"/>
      <c r="E116" s="231"/>
      <c r="F116" s="231"/>
      <c r="G116" s="231"/>
      <c r="H116" s="231"/>
      <c r="I116" s="231"/>
      <c r="J116" s="231"/>
      <c r="K116" s="231"/>
      <c r="L116" s="231"/>
      <c r="M116" s="231"/>
      <c r="N116" s="231"/>
      <c r="O116" s="231"/>
      <c r="P116" s="231"/>
      <c r="Q116" s="231"/>
      <c r="R116" s="231"/>
      <c r="S116" s="231"/>
      <c r="T116" s="231"/>
      <c r="U116" s="231"/>
      <c r="V116" s="231"/>
    </row>
    <row r="117" spans="1:22" x14ac:dyDescent="0.25">
      <c r="A117" s="231"/>
      <c r="B117" s="231"/>
      <c r="C117" s="231"/>
      <c r="D117" s="231"/>
      <c r="E117" s="231"/>
      <c r="F117" s="231"/>
      <c r="G117" s="231"/>
      <c r="H117" s="231"/>
      <c r="I117" s="231"/>
      <c r="J117" s="231"/>
      <c r="K117" s="231"/>
      <c r="L117" s="231"/>
      <c r="M117" s="231"/>
      <c r="N117" s="231"/>
      <c r="O117" s="231"/>
      <c r="P117" s="231"/>
      <c r="Q117" s="231"/>
      <c r="R117" s="231"/>
      <c r="S117" s="231"/>
      <c r="T117" s="231"/>
      <c r="U117" s="231"/>
      <c r="V117" s="231"/>
    </row>
    <row r="118" spans="1:22" x14ac:dyDescent="0.25">
      <c r="A118" s="231"/>
      <c r="B118" s="231"/>
      <c r="C118" s="231"/>
      <c r="D118" s="231"/>
      <c r="E118" s="231"/>
      <c r="F118" s="231"/>
      <c r="G118" s="231"/>
      <c r="H118" s="231"/>
      <c r="I118" s="231"/>
      <c r="J118" s="231"/>
      <c r="K118" s="231"/>
      <c r="L118" s="231"/>
      <c r="M118" s="231"/>
      <c r="N118" s="231"/>
      <c r="O118" s="231"/>
      <c r="P118" s="231"/>
      <c r="Q118" s="231"/>
      <c r="R118" s="231"/>
      <c r="S118" s="231"/>
      <c r="T118" s="231"/>
      <c r="U118" s="231"/>
      <c r="V118" s="231"/>
    </row>
    <row r="119" spans="1:22" x14ac:dyDescent="0.25">
      <c r="A119" s="231"/>
      <c r="B119" s="231"/>
      <c r="C119" s="231"/>
      <c r="D119" s="231"/>
      <c r="E119" s="231"/>
      <c r="F119" s="231"/>
      <c r="G119" s="231"/>
      <c r="H119" s="231"/>
      <c r="I119" s="231"/>
      <c r="J119" s="231"/>
      <c r="K119" s="231"/>
      <c r="L119" s="231"/>
      <c r="M119" s="231"/>
      <c r="N119" s="231"/>
      <c r="O119" s="231"/>
      <c r="P119" s="231"/>
      <c r="Q119" s="231"/>
      <c r="R119" s="231"/>
      <c r="S119" s="231"/>
      <c r="T119" s="231"/>
      <c r="U119" s="231"/>
      <c r="V119" s="231"/>
    </row>
    <row r="120" spans="1:22" x14ac:dyDescent="0.25">
      <c r="A120" s="231"/>
      <c r="B120" s="231"/>
      <c r="C120" s="231"/>
      <c r="D120" s="231"/>
      <c r="E120" s="231"/>
      <c r="F120" s="231"/>
      <c r="G120" s="231"/>
      <c r="H120" s="231"/>
      <c r="I120" s="231"/>
      <c r="J120" s="231"/>
      <c r="K120" s="231"/>
      <c r="L120" s="231"/>
      <c r="M120" s="231"/>
      <c r="N120" s="231"/>
      <c r="O120" s="231"/>
      <c r="P120" s="231"/>
      <c r="Q120" s="231"/>
      <c r="R120" s="231"/>
      <c r="S120" s="231"/>
      <c r="T120" s="231"/>
      <c r="U120" s="231"/>
      <c r="V120" s="231"/>
    </row>
    <row r="121" spans="1:22" x14ac:dyDescent="0.25">
      <c r="A121" s="231"/>
      <c r="B121" s="231"/>
      <c r="C121" s="231"/>
      <c r="D121" s="231"/>
      <c r="E121" s="231"/>
      <c r="F121" s="231"/>
      <c r="G121" s="231"/>
      <c r="H121" s="231"/>
      <c r="I121" s="231"/>
      <c r="J121" s="231"/>
      <c r="K121" s="231"/>
      <c r="L121" s="231"/>
      <c r="M121" s="231"/>
      <c r="N121" s="231"/>
      <c r="O121" s="231"/>
      <c r="P121" s="231"/>
      <c r="Q121" s="231"/>
      <c r="R121" s="231"/>
      <c r="S121" s="231"/>
      <c r="T121" s="231"/>
      <c r="U121" s="231"/>
      <c r="V121" s="231"/>
    </row>
    <row r="122" spans="1:22" x14ac:dyDescent="0.25">
      <c r="A122" s="231"/>
      <c r="B122" s="231"/>
      <c r="C122" s="231"/>
      <c r="D122" s="231"/>
      <c r="E122" s="231"/>
      <c r="F122" s="231"/>
      <c r="G122" s="231"/>
      <c r="H122" s="231"/>
      <c r="I122" s="231"/>
      <c r="J122" s="231"/>
      <c r="K122" s="231"/>
      <c r="L122" s="231"/>
      <c r="M122" s="231"/>
      <c r="N122" s="231"/>
      <c r="O122" s="231"/>
      <c r="P122" s="231"/>
      <c r="Q122" s="231"/>
      <c r="R122" s="231"/>
      <c r="S122" s="231"/>
      <c r="T122" s="231"/>
      <c r="U122" s="231"/>
      <c r="V122" s="231"/>
    </row>
    <row r="123" spans="1:22" x14ac:dyDescent="0.25">
      <c r="A123" s="231"/>
      <c r="B123" s="231"/>
      <c r="C123" s="231"/>
      <c r="D123" s="231"/>
      <c r="E123" s="231"/>
      <c r="F123" s="231"/>
      <c r="G123" s="231"/>
      <c r="H123" s="231"/>
      <c r="I123" s="231"/>
      <c r="J123" s="231"/>
      <c r="K123" s="231"/>
      <c r="L123" s="231"/>
      <c r="M123" s="231"/>
      <c r="N123" s="231"/>
      <c r="O123" s="231"/>
      <c r="P123" s="231"/>
      <c r="Q123" s="231"/>
      <c r="R123" s="231"/>
      <c r="S123" s="231"/>
      <c r="T123" s="231"/>
      <c r="U123" s="231"/>
      <c r="V123" s="231"/>
    </row>
    <row r="124" spans="1:22" x14ac:dyDescent="0.25">
      <c r="A124" s="231"/>
      <c r="B124" s="231"/>
      <c r="C124" s="231"/>
      <c r="D124" s="231"/>
      <c r="E124" s="231"/>
      <c r="F124" s="231"/>
      <c r="G124" s="231"/>
      <c r="H124" s="231"/>
      <c r="I124" s="231"/>
      <c r="J124" s="231"/>
      <c r="K124" s="231"/>
      <c r="L124" s="231"/>
      <c r="M124" s="231"/>
      <c r="N124" s="231"/>
      <c r="O124" s="231"/>
      <c r="P124" s="231"/>
      <c r="Q124" s="231"/>
      <c r="R124" s="231"/>
      <c r="S124" s="231"/>
      <c r="T124" s="231"/>
      <c r="U124" s="231"/>
      <c r="V124" s="231"/>
    </row>
    <row r="125" spans="1:22" x14ac:dyDescent="0.25">
      <c r="A125" s="231"/>
      <c r="B125" s="231"/>
      <c r="C125" s="231"/>
      <c r="D125" s="231"/>
      <c r="E125" s="231"/>
      <c r="F125" s="231"/>
      <c r="G125" s="231"/>
      <c r="H125" s="231"/>
      <c r="I125" s="231"/>
      <c r="J125" s="231"/>
      <c r="K125" s="231"/>
      <c r="L125" s="231"/>
      <c r="M125" s="231"/>
      <c r="N125" s="231"/>
      <c r="O125" s="231"/>
      <c r="P125" s="231"/>
      <c r="Q125" s="231"/>
      <c r="R125" s="231"/>
      <c r="S125" s="231"/>
      <c r="T125" s="231"/>
      <c r="U125" s="231"/>
      <c r="V125" s="231"/>
    </row>
    <row r="126" spans="1:22" x14ac:dyDescent="0.25">
      <c r="A126" s="231"/>
      <c r="B126" s="231"/>
      <c r="C126" s="231"/>
      <c r="D126" s="231"/>
      <c r="E126" s="231"/>
      <c r="F126" s="231"/>
      <c r="G126" s="231"/>
      <c r="H126" s="231"/>
      <c r="I126" s="231"/>
      <c r="J126" s="231"/>
      <c r="K126" s="231"/>
      <c r="L126" s="231"/>
      <c r="M126" s="231"/>
      <c r="N126" s="231"/>
      <c r="O126" s="231"/>
      <c r="P126" s="231"/>
      <c r="Q126" s="231"/>
      <c r="R126" s="231"/>
      <c r="S126" s="231"/>
      <c r="T126" s="231"/>
      <c r="U126" s="231"/>
      <c r="V126" s="231"/>
    </row>
    <row r="127" spans="1:22" x14ac:dyDescent="0.25">
      <c r="A127" s="231"/>
      <c r="B127" s="231"/>
      <c r="C127" s="231"/>
      <c r="D127" s="231"/>
      <c r="E127" s="231"/>
      <c r="F127" s="231"/>
      <c r="G127" s="231"/>
      <c r="H127" s="231"/>
      <c r="I127" s="231"/>
      <c r="J127" s="231"/>
      <c r="K127" s="231"/>
      <c r="L127" s="231"/>
      <c r="M127" s="231"/>
      <c r="N127" s="231"/>
      <c r="O127" s="231"/>
      <c r="P127" s="231"/>
      <c r="Q127" s="231"/>
      <c r="R127" s="231"/>
      <c r="S127" s="231"/>
      <c r="T127" s="231"/>
      <c r="U127" s="231"/>
      <c r="V127" s="231"/>
    </row>
    <row r="128" spans="1:22" x14ac:dyDescent="0.25">
      <c r="A128" s="231"/>
      <c r="B128" s="231"/>
      <c r="C128" s="231"/>
      <c r="D128" s="231"/>
      <c r="E128" s="231"/>
      <c r="F128" s="231"/>
      <c r="G128" s="231"/>
      <c r="H128" s="231"/>
      <c r="I128" s="231"/>
      <c r="J128" s="231"/>
      <c r="K128" s="231"/>
      <c r="L128" s="231"/>
      <c r="M128" s="231"/>
      <c r="N128" s="231"/>
      <c r="O128" s="231"/>
      <c r="P128" s="231"/>
      <c r="Q128" s="231"/>
      <c r="R128" s="231"/>
      <c r="S128" s="231"/>
      <c r="T128" s="231"/>
      <c r="U128" s="231"/>
      <c r="V128" s="231"/>
    </row>
    <row r="129" spans="1:22" x14ac:dyDescent="0.25">
      <c r="A129" s="231"/>
      <c r="B129" s="231"/>
      <c r="C129" s="231"/>
      <c r="D129" s="231"/>
      <c r="E129" s="231"/>
      <c r="F129" s="231"/>
      <c r="G129" s="231"/>
      <c r="H129" s="231"/>
      <c r="I129" s="231"/>
      <c r="J129" s="231"/>
      <c r="K129" s="231"/>
      <c r="L129" s="231"/>
      <c r="M129" s="231"/>
      <c r="N129" s="231"/>
      <c r="O129" s="231"/>
      <c r="P129" s="231"/>
      <c r="Q129" s="231"/>
      <c r="R129" s="231"/>
      <c r="S129" s="231"/>
      <c r="T129" s="231"/>
      <c r="U129" s="231"/>
      <c r="V129" s="231"/>
    </row>
    <row r="130" spans="1:22" x14ac:dyDescent="0.25">
      <c r="A130" s="231"/>
      <c r="B130" s="231"/>
      <c r="C130" s="231"/>
      <c r="D130" s="231"/>
      <c r="E130" s="231"/>
      <c r="F130" s="231"/>
      <c r="G130" s="231"/>
      <c r="H130" s="231"/>
      <c r="I130" s="231"/>
      <c r="J130" s="231"/>
      <c r="K130" s="231"/>
      <c r="L130" s="231"/>
      <c r="M130" s="231"/>
      <c r="N130" s="231"/>
      <c r="O130" s="231"/>
      <c r="P130" s="231"/>
      <c r="Q130" s="231"/>
      <c r="R130" s="231"/>
      <c r="S130" s="231"/>
      <c r="T130" s="231"/>
      <c r="U130" s="231"/>
      <c r="V130" s="231"/>
    </row>
    <row r="131" spans="1:22" x14ac:dyDescent="0.25">
      <c r="A131" s="231"/>
      <c r="B131" s="231"/>
      <c r="C131" s="231"/>
      <c r="D131" s="231"/>
      <c r="E131" s="231"/>
      <c r="F131" s="231"/>
      <c r="G131" s="231"/>
      <c r="H131" s="231"/>
      <c r="I131" s="231"/>
      <c r="J131" s="231"/>
      <c r="K131" s="231"/>
      <c r="L131" s="231"/>
      <c r="M131" s="231"/>
      <c r="N131" s="231"/>
      <c r="O131" s="231"/>
      <c r="P131" s="231"/>
      <c r="Q131" s="231"/>
      <c r="R131" s="231"/>
      <c r="S131" s="231"/>
      <c r="T131" s="231"/>
      <c r="U131" s="231"/>
      <c r="V131" s="231"/>
    </row>
    <row r="132" spans="1:22" x14ac:dyDescent="0.25">
      <c r="A132" s="231"/>
      <c r="B132" s="231"/>
      <c r="C132" s="231"/>
      <c r="D132" s="231"/>
      <c r="E132" s="231"/>
      <c r="F132" s="231"/>
      <c r="G132" s="231"/>
      <c r="H132" s="231"/>
      <c r="I132" s="231"/>
      <c r="J132" s="231"/>
      <c r="K132" s="231"/>
      <c r="L132" s="231"/>
      <c r="M132" s="231"/>
      <c r="N132" s="231"/>
      <c r="O132" s="231"/>
      <c r="P132" s="231"/>
      <c r="Q132" s="231"/>
      <c r="R132" s="231"/>
      <c r="S132" s="231"/>
      <c r="T132" s="231"/>
      <c r="U132" s="231"/>
      <c r="V132" s="231"/>
    </row>
    <row r="133" spans="1:22" x14ac:dyDescent="0.25">
      <c r="A133" s="231"/>
      <c r="B133" s="231"/>
      <c r="C133" s="231"/>
      <c r="D133" s="231"/>
      <c r="E133" s="231"/>
      <c r="F133" s="231"/>
      <c r="G133" s="231"/>
      <c r="H133" s="231"/>
      <c r="I133" s="231"/>
      <c r="J133" s="231"/>
      <c r="K133" s="231"/>
      <c r="L133" s="231"/>
      <c r="M133" s="231"/>
      <c r="N133" s="231"/>
      <c r="O133" s="231"/>
      <c r="P133" s="231"/>
      <c r="Q133" s="231"/>
      <c r="R133" s="231"/>
      <c r="S133" s="231"/>
      <c r="T133" s="231"/>
      <c r="U133" s="231"/>
      <c r="V133" s="231"/>
    </row>
    <row r="134" spans="1:22" x14ac:dyDescent="0.25">
      <c r="A134" s="231"/>
      <c r="B134" s="231"/>
      <c r="C134" s="231"/>
      <c r="D134" s="231"/>
      <c r="E134" s="231"/>
      <c r="F134" s="231"/>
      <c r="G134" s="231"/>
      <c r="H134" s="231"/>
      <c r="I134" s="231"/>
      <c r="J134" s="231"/>
      <c r="K134" s="231"/>
      <c r="L134" s="231"/>
      <c r="M134" s="231"/>
      <c r="N134" s="231"/>
      <c r="O134" s="231"/>
      <c r="P134" s="231"/>
      <c r="Q134" s="231"/>
      <c r="R134" s="231"/>
      <c r="S134" s="231"/>
      <c r="T134" s="231"/>
      <c r="U134" s="231"/>
      <c r="V134" s="231"/>
    </row>
    <row r="135" spans="1:22" x14ac:dyDescent="0.25">
      <c r="A135" s="231"/>
      <c r="B135" s="231"/>
      <c r="C135" s="231"/>
      <c r="D135" s="231"/>
      <c r="E135" s="231"/>
      <c r="F135" s="231"/>
      <c r="G135" s="231"/>
      <c r="H135" s="231"/>
      <c r="I135" s="231"/>
      <c r="J135" s="231"/>
      <c r="K135" s="231"/>
      <c r="L135" s="231"/>
      <c r="M135" s="231"/>
      <c r="N135" s="231"/>
      <c r="O135" s="231"/>
      <c r="P135" s="231"/>
      <c r="Q135" s="231"/>
      <c r="R135" s="231"/>
      <c r="S135" s="231"/>
      <c r="T135" s="231"/>
      <c r="U135" s="231"/>
      <c r="V135" s="231"/>
    </row>
    <row r="136" spans="1:22" x14ac:dyDescent="0.25">
      <c r="A136" s="231"/>
      <c r="B136" s="231"/>
      <c r="C136" s="231"/>
      <c r="D136" s="231"/>
      <c r="E136" s="231"/>
      <c r="F136" s="231"/>
      <c r="G136" s="231"/>
      <c r="H136" s="231"/>
      <c r="I136" s="231"/>
      <c r="J136" s="231"/>
      <c r="K136" s="231"/>
      <c r="L136" s="231"/>
      <c r="M136" s="231"/>
      <c r="N136" s="231"/>
      <c r="O136" s="231"/>
      <c r="P136" s="231"/>
      <c r="Q136" s="231"/>
      <c r="R136" s="231"/>
      <c r="S136" s="231"/>
      <c r="T136" s="231"/>
      <c r="U136" s="231"/>
      <c r="V136" s="231"/>
    </row>
    <row r="137" spans="1:22" x14ac:dyDescent="0.25">
      <c r="A137" s="231"/>
      <c r="B137" s="231"/>
      <c r="C137" s="231"/>
      <c r="D137" s="231"/>
      <c r="E137" s="231"/>
      <c r="F137" s="231"/>
      <c r="G137" s="231"/>
      <c r="H137" s="231"/>
      <c r="I137" s="231"/>
      <c r="J137" s="231"/>
      <c r="K137" s="231"/>
      <c r="L137" s="231"/>
      <c r="M137" s="231"/>
      <c r="N137" s="231"/>
      <c r="O137" s="231"/>
      <c r="P137" s="231"/>
      <c r="Q137" s="231"/>
      <c r="R137" s="231"/>
      <c r="S137" s="231"/>
      <c r="T137" s="231"/>
      <c r="U137" s="231"/>
      <c r="V137" s="231"/>
    </row>
    <row r="138" spans="1:22" x14ac:dyDescent="0.25">
      <c r="A138" s="231"/>
      <c r="B138" s="231"/>
      <c r="C138" s="231"/>
      <c r="D138" s="231"/>
      <c r="E138" s="231"/>
      <c r="F138" s="231"/>
      <c r="G138" s="231"/>
      <c r="H138" s="231"/>
      <c r="I138" s="231"/>
      <c r="J138" s="231"/>
      <c r="K138" s="231"/>
      <c r="L138" s="231"/>
      <c r="M138" s="231"/>
      <c r="N138" s="231"/>
      <c r="O138" s="231"/>
      <c r="P138" s="231"/>
      <c r="Q138" s="231"/>
      <c r="R138" s="231"/>
      <c r="S138" s="231"/>
      <c r="T138" s="231"/>
      <c r="U138" s="231"/>
      <c r="V138" s="231"/>
    </row>
    <row r="139" spans="1:22" x14ac:dyDescent="0.25">
      <c r="A139" s="231"/>
      <c r="B139" s="231"/>
      <c r="C139" s="231"/>
      <c r="D139" s="231"/>
      <c r="E139" s="231"/>
      <c r="F139" s="231"/>
      <c r="G139" s="231"/>
      <c r="H139" s="231"/>
      <c r="I139" s="231"/>
      <c r="J139" s="231"/>
      <c r="K139" s="231"/>
      <c r="L139" s="231"/>
      <c r="M139" s="231"/>
      <c r="N139" s="231"/>
      <c r="O139" s="231"/>
      <c r="P139" s="231"/>
      <c r="Q139" s="231"/>
      <c r="R139" s="231"/>
      <c r="S139" s="231"/>
      <c r="T139" s="231"/>
      <c r="U139" s="231"/>
      <c r="V139" s="231"/>
    </row>
    <row r="140" spans="1:22" x14ac:dyDescent="0.25">
      <c r="A140" s="231"/>
      <c r="B140" s="231"/>
      <c r="C140" s="231"/>
      <c r="D140" s="231"/>
      <c r="E140" s="231"/>
      <c r="F140" s="231"/>
      <c r="G140" s="231"/>
      <c r="H140" s="231"/>
      <c r="I140" s="231"/>
      <c r="J140" s="231"/>
      <c r="K140" s="231"/>
      <c r="L140" s="231"/>
      <c r="M140" s="231"/>
      <c r="N140" s="231"/>
      <c r="O140" s="231"/>
      <c r="P140" s="231"/>
      <c r="Q140" s="231"/>
      <c r="R140" s="231"/>
      <c r="S140" s="231"/>
      <c r="T140" s="231"/>
      <c r="U140" s="231"/>
      <c r="V140" s="231"/>
    </row>
    <row r="141" spans="1:22" x14ac:dyDescent="0.25">
      <c r="A141" s="231"/>
      <c r="B141" s="231"/>
      <c r="C141" s="231"/>
      <c r="D141" s="231"/>
      <c r="E141" s="231"/>
      <c r="F141" s="231"/>
      <c r="G141" s="231"/>
      <c r="H141" s="231"/>
      <c r="I141" s="231"/>
      <c r="J141" s="231"/>
      <c r="K141" s="231"/>
      <c r="L141" s="231"/>
      <c r="M141" s="231"/>
      <c r="N141" s="231"/>
      <c r="O141" s="231"/>
      <c r="P141" s="231"/>
      <c r="Q141" s="231"/>
      <c r="R141" s="231"/>
      <c r="S141" s="231"/>
      <c r="T141" s="231"/>
      <c r="U141" s="231"/>
      <c r="V141" s="231"/>
    </row>
    <row r="142" spans="1:22" x14ac:dyDescent="0.25">
      <c r="A142" s="231"/>
      <c r="B142" s="231"/>
      <c r="C142" s="231"/>
      <c r="D142" s="231"/>
      <c r="E142" s="231"/>
      <c r="F142" s="231"/>
      <c r="G142" s="231"/>
      <c r="H142" s="231"/>
      <c r="I142" s="231"/>
      <c r="J142" s="231"/>
      <c r="K142" s="231"/>
      <c r="L142" s="231"/>
      <c r="M142" s="231"/>
      <c r="N142" s="231"/>
      <c r="O142" s="231"/>
      <c r="P142" s="231"/>
      <c r="Q142" s="231"/>
      <c r="R142" s="231"/>
      <c r="S142" s="231"/>
      <c r="T142" s="231"/>
      <c r="U142" s="231"/>
      <c r="V142" s="231"/>
    </row>
    <row r="143" spans="1:22" x14ac:dyDescent="0.25">
      <c r="A143" s="231"/>
      <c r="B143" s="231"/>
      <c r="C143" s="231"/>
      <c r="D143" s="231"/>
      <c r="E143" s="231"/>
      <c r="F143" s="231"/>
      <c r="G143" s="231"/>
      <c r="H143" s="231"/>
      <c r="I143" s="231"/>
      <c r="J143" s="231"/>
      <c r="K143" s="231"/>
      <c r="L143" s="231"/>
      <c r="M143" s="231"/>
      <c r="N143" s="231"/>
      <c r="O143" s="231"/>
      <c r="P143" s="231"/>
      <c r="Q143" s="231"/>
      <c r="R143" s="231"/>
      <c r="S143" s="231"/>
      <c r="T143" s="231"/>
      <c r="U143" s="231"/>
      <c r="V143" s="231"/>
    </row>
    <row r="144" spans="1:22" x14ac:dyDescent="0.25">
      <c r="A144" s="231"/>
      <c r="B144" s="231"/>
      <c r="C144" s="231"/>
      <c r="D144" s="231"/>
      <c r="E144" s="231"/>
      <c r="F144" s="231"/>
      <c r="G144" s="231"/>
      <c r="H144" s="231"/>
      <c r="I144" s="231"/>
      <c r="J144" s="231"/>
      <c r="K144" s="231"/>
      <c r="L144" s="231"/>
      <c r="M144" s="231"/>
      <c r="N144" s="231"/>
      <c r="O144" s="231"/>
      <c r="P144" s="231"/>
      <c r="Q144" s="231"/>
      <c r="R144" s="231"/>
      <c r="S144" s="231"/>
      <c r="T144" s="231"/>
      <c r="U144" s="231"/>
      <c r="V144" s="231"/>
    </row>
    <row r="145" spans="1:22" x14ac:dyDescent="0.25">
      <c r="A145" s="231"/>
      <c r="B145" s="231"/>
      <c r="C145" s="231"/>
      <c r="D145" s="231"/>
      <c r="E145" s="231"/>
      <c r="F145" s="231"/>
      <c r="G145" s="231"/>
      <c r="H145" s="231"/>
      <c r="I145" s="231"/>
      <c r="J145" s="231"/>
      <c r="K145" s="231"/>
      <c r="L145" s="231"/>
      <c r="M145" s="231"/>
      <c r="N145" s="231"/>
      <c r="O145" s="231"/>
      <c r="P145" s="231"/>
      <c r="Q145" s="231"/>
      <c r="R145" s="231"/>
      <c r="S145" s="231"/>
      <c r="T145" s="231"/>
      <c r="U145" s="231"/>
      <c r="V145" s="231"/>
    </row>
    <row r="146" spans="1:22" x14ac:dyDescent="0.25">
      <c r="A146" s="231"/>
      <c r="B146" s="231"/>
      <c r="C146" s="231"/>
      <c r="D146" s="231"/>
      <c r="E146" s="231"/>
      <c r="F146" s="231"/>
      <c r="G146" s="231"/>
      <c r="H146" s="231"/>
      <c r="I146" s="231"/>
      <c r="J146" s="231"/>
      <c r="K146" s="231"/>
      <c r="L146" s="231"/>
      <c r="M146" s="231"/>
      <c r="N146" s="231"/>
      <c r="O146" s="231"/>
      <c r="P146" s="231"/>
      <c r="Q146" s="231"/>
      <c r="R146" s="231"/>
      <c r="S146" s="231"/>
      <c r="T146" s="231"/>
      <c r="U146" s="231"/>
      <c r="V146" s="231"/>
    </row>
    <row r="147" spans="1:22" x14ac:dyDescent="0.25">
      <c r="A147" s="231"/>
      <c r="B147" s="231"/>
      <c r="C147" s="231"/>
      <c r="D147" s="231"/>
      <c r="E147" s="231"/>
      <c r="F147" s="231"/>
      <c r="G147" s="231"/>
      <c r="H147" s="231"/>
      <c r="I147" s="231"/>
      <c r="J147" s="231"/>
      <c r="K147" s="231"/>
      <c r="L147" s="231"/>
      <c r="M147" s="231"/>
      <c r="N147" s="231"/>
      <c r="O147" s="231"/>
      <c r="P147" s="231"/>
      <c r="Q147" s="231"/>
      <c r="R147" s="231"/>
      <c r="S147" s="231"/>
      <c r="T147" s="231"/>
      <c r="U147" s="231"/>
      <c r="V147" s="231"/>
    </row>
    <row r="148" spans="1:22" x14ac:dyDescent="0.25">
      <c r="A148" s="231"/>
      <c r="B148" s="231"/>
      <c r="C148" s="231"/>
      <c r="D148" s="231"/>
      <c r="E148" s="231"/>
      <c r="F148" s="231"/>
      <c r="G148" s="231"/>
      <c r="H148" s="231"/>
      <c r="I148" s="231"/>
      <c r="J148" s="231"/>
      <c r="K148" s="231"/>
      <c r="L148" s="231"/>
      <c r="M148" s="231"/>
      <c r="N148" s="231"/>
      <c r="O148" s="231"/>
      <c r="P148" s="231"/>
      <c r="Q148" s="231"/>
      <c r="R148" s="231"/>
      <c r="S148" s="231"/>
      <c r="T148" s="231"/>
      <c r="U148" s="231"/>
      <c r="V148" s="231"/>
    </row>
    <row r="149" spans="1:22" x14ac:dyDescent="0.25">
      <c r="A149" s="231"/>
      <c r="B149" s="231"/>
      <c r="C149" s="231"/>
      <c r="D149" s="231"/>
      <c r="E149" s="231"/>
      <c r="F149" s="231"/>
      <c r="G149" s="231"/>
      <c r="H149" s="231"/>
      <c r="I149" s="231"/>
      <c r="J149" s="231"/>
      <c r="K149" s="231"/>
      <c r="L149" s="231"/>
      <c r="M149" s="231"/>
      <c r="N149" s="231"/>
      <c r="O149" s="231"/>
      <c r="P149" s="231"/>
      <c r="Q149" s="231"/>
      <c r="R149" s="231"/>
      <c r="S149" s="231"/>
      <c r="T149" s="231"/>
      <c r="U149" s="231"/>
      <c r="V149" s="231"/>
    </row>
    <row r="150" spans="1:22" x14ac:dyDescent="0.25">
      <c r="A150" s="231"/>
      <c r="B150" s="231"/>
      <c r="C150" s="231"/>
      <c r="D150" s="231"/>
      <c r="E150" s="231"/>
      <c r="F150" s="231"/>
      <c r="G150" s="231"/>
      <c r="H150" s="231"/>
      <c r="I150" s="231"/>
      <c r="J150" s="231"/>
      <c r="K150" s="231"/>
      <c r="L150" s="231"/>
      <c r="M150" s="231"/>
      <c r="N150" s="231"/>
      <c r="O150" s="231"/>
      <c r="P150" s="231"/>
      <c r="Q150" s="231"/>
      <c r="R150" s="231"/>
      <c r="S150" s="231"/>
      <c r="T150" s="231"/>
      <c r="U150" s="231"/>
      <c r="V150" s="231"/>
    </row>
    <row r="151" spans="1:22" x14ac:dyDescent="0.25">
      <c r="A151" s="231"/>
      <c r="B151" s="231"/>
      <c r="C151" s="231"/>
      <c r="D151" s="231"/>
      <c r="E151" s="231"/>
      <c r="F151" s="231"/>
      <c r="G151" s="231"/>
      <c r="H151" s="231"/>
      <c r="I151" s="231"/>
      <c r="J151" s="231"/>
      <c r="K151" s="231"/>
      <c r="L151" s="231"/>
      <c r="M151" s="231"/>
      <c r="N151" s="231"/>
      <c r="O151" s="231"/>
      <c r="P151" s="231"/>
      <c r="Q151" s="231"/>
      <c r="R151" s="231"/>
      <c r="S151" s="231"/>
      <c r="T151" s="231"/>
      <c r="U151" s="231"/>
      <c r="V151" s="231"/>
    </row>
    <row r="152" spans="1:22" x14ac:dyDescent="0.25">
      <c r="A152" s="231"/>
      <c r="B152" s="231"/>
      <c r="C152" s="231"/>
      <c r="D152" s="231"/>
      <c r="E152" s="231"/>
      <c r="F152" s="231"/>
      <c r="G152" s="231"/>
      <c r="H152" s="231"/>
      <c r="I152" s="231"/>
      <c r="J152" s="231"/>
      <c r="K152" s="231"/>
      <c r="L152" s="231"/>
      <c r="M152" s="231"/>
      <c r="N152" s="231"/>
      <c r="O152" s="231"/>
      <c r="P152" s="231"/>
      <c r="Q152" s="231"/>
      <c r="R152" s="231"/>
      <c r="S152" s="231"/>
      <c r="T152" s="231"/>
      <c r="U152" s="231"/>
      <c r="V152" s="231"/>
    </row>
    <row r="153" spans="1:22" x14ac:dyDescent="0.25">
      <c r="A153" s="231"/>
      <c r="B153" s="231"/>
      <c r="C153" s="231"/>
      <c r="D153" s="231"/>
      <c r="E153" s="231"/>
      <c r="F153" s="231"/>
      <c r="G153" s="231"/>
      <c r="H153" s="231"/>
      <c r="I153" s="231"/>
      <c r="J153" s="231"/>
      <c r="K153" s="231"/>
      <c r="L153" s="231"/>
      <c r="M153" s="231"/>
      <c r="N153" s="231"/>
      <c r="O153" s="231"/>
      <c r="P153" s="231"/>
      <c r="Q153" s="231"/>
      <c r="R153" s="231"/>
      <c r="S153" s="231"/>
      <c r="T153" s="231"/>
      <c r="U153" s="231"/>
      <c r="V153" s="231"/>
    </row>
    <row r="154" spans="1:22" x14ac:dyDescent="0.25">
      <c r="A154" s="231"/>
      <c r="B154" s="231"/>
      <c r="C154" s="231"/>
      <c r="D154" s="231"/>
      <c r="E154" s="231"/>
      <c r="F154" s="231"/>
      <c r="G154" s="231"/>
      <c r="H154" s="231"/>
      <c r="I154" s="231"/>
      <c r="J154" s="231"/>
      <c r="K154" s="231"/>
      <c r="L154" s="231"/>
      <c r="M154" s="231"/>
      <c r="N154" s="231"/>
      <c r="O154" s="231"/>
      <c r="P154" s="231"/>
      <c r="Q154" s="231"/>
      <c r="R154" s="231"/>
      <c r="S154" s="231"/>
      <c r="T154" s="231"/>
      <c r="U154" s="231"/>
      <c r="V154" s="231"/>
    </row>
    <row r="155" spans="1:22" x14ac:dyDescent="0.25">
      <c r="A155" s="231"/>
      <c r="B155" s="231"/>
      <c r="C155" s="231"/>
      <c r="D155" s="231"/>
      <c r="E155" s="231"/>
      <c r="F155" s="231"/>
      <c r="G155" s="231"/>
      <c r="H155" s="231"/>
      <c r="I155" s="231"/>
      <c r="J155" s="231"/>
      <c r="K155" s="231"/>
      <c r="L155" s="231"/>
      <c r="M155" s="231"/>
      <c r="N155" s="231"/>
      <c r="O155" s="231"/>
      <c r="P155" s="231"/>
      <c r="Q155" s="231"/>
      <c r="R155" s="231"/>
      <c r="S155" s="231"/>
      <c r="T155" s="231"/>
      <c r="U155" s="231"/>
      <c r="V155" s="231"/>
    </row>
    <row r="156" spans="1:22" x14ac:dyDescent="0.25">
      <c r="A156" s="231"/>
      <c r="B156" s="231"/>
      <c r="C156" s="231"/>
      <c r="D156" s="231"/>
      <c r="E156" s="231"/>
      <c r="F156" s="231"/>
      <c r="G156" s="231"/>
      <c r="H156" s="231"/>
      <c r="I156" s="231"/>
      <c r="J156" s="231"/>
      <c r="K156" s="231"/>
      <c r="L156" s="231"/>
      <c r="M156" s="231"/>
      <c r="N156" s="231"/>
      <c r="O156" s="231"/>
      <c r="P156" s="231"/>
      <c r="Q156" s="231"/>
      <c r="R156" s="231"/>
      <c r="S156" s="231"/>
      <c r="T156" s="231"/>
      <c r="U156" s="231"/>
      <c r="V156" s="231"/>
    </row>
    <row r="157" spans="1:22" x14ac:dyDescent="0.25">
      <c r="A157" s="231"/>
      <c r="B157" s="231"/>
      <c r="C157" s="231"/>
      <c r="D157" s="231"/>
      <c r="E157" s="231"/>
      <c r="F157" s="231"/>
      <c r="G157" s="231"/>
      <c r="H157" s="231"/>
      <c r="I157" s="231"/>
      <c r="J157" s="231"/>
      <c r="K157" s="231"/>
      <c r="L157" s="231"/>
      <c r="M157" s="231"/>
      <c r="N157" s="231"/>
      <c r="O157" s="231"/>
      <c r="P157" s="231"/>
      <c r="Q157" s="231"/>
      <c r="R157" s="231"/>
      <c r="S157" s="231"/>
      <c r="T157" s="231"/>
      <c r="U157" s="231"/>
      <c r="V157" s="231"/>
    </row>
    <row r="158" spans="1:22" x14ac:dyDescent="0.25">
      <c r="A158" s="231"/>
      <c r="B158" s="231"/>
      <c r="C158" s="231"/>
      <c r="D158" s="231"/>
      <c r="E158" s="231"/>
      <c r="F158" s="231"/>
      <c r="G158" s="231"/>
      <c r="H158" s="231"/>
      <c r="I158" s="231"/>
      <c r="J158" s="231"/>
      <c r="K158" s="231"/>
      <c r="L158" s="231"/>
      <c r="M158" s="231"/>
      <c r="N158" s="231"/>
      <c r="O158" s="231"/>
      <c r="P158" s="231"/>
      <c r="Q158" s="231"/>
      <c r="R158" s="231"/>
      <c r="S158" s="231"/>
      <c r="T158" s="231"/>
      <c r="U158" s="231"/>
      <c r="V158" s="231"/>
    </row>
    <row r="159" spans="1:22" x14ac:dyDescent="0.25">
      <c r="A159" s="231"/>
      <c r="B159" s="231"/>
      <c r="C159" s="231"/>
      <c r="D159" s="231"/>
      <c r="E159" s="231"/>
      <c r="F159" s="231"/>
      <c r="G159" s="231"/>
      <c r="H159" s="231"/>
      <c r="I159" s="231"/>
      <c r="J159" s="231"/>
      <c r="K159" s="231"/>
      <c r="L159" s="231"/>
      <c r="M159" s="231"/>
      <c r="N159" s="231"/>
      <c r="O159" s="231"/>
      <c r="P159" s="231"/>
      <c r="Q159" s="231"/>
      <c r="R159" s="231"/>
      <c r="S159" s="231"/>
      <c r="T159" s="231"/>
      <c r="U159" s="231"/>
      <c r="V159" s="231"/>
    </row>
    <row r="160" spans="1:22" x14ac:dyDescent="0.25">
      <c r="A160" s="231"/>
      <c r="B160" s="231"/>
      <c r="C160" s="231"/>
      <c r="D160" s="231"/>
      <c r="E160" s="231"/>
      <c r="F160" s="231"/>
      <c r="G160" s="231"/>
      <c r="H160" s="231"/>
      <c r="I160" s="231"/>
      <c r="J160" s="231"/>
      <c r="K160" s="231"/>
      <c r="L160" s="231"/>
      <c r="M160" s="231"/>
      <c r="N160" s="231"/>
      <c r="O160" s="231"/>
      <c r="P160" s="231"/>
      <c r="Q160" s="231"/>
      <c r="R160" s="231"/>
      <c r="S160" s="231"/>
      <c r="T160" s="231"/>
      <c r="U160" s="231"/>
      <c r="V160" s="231"/>
    </row>
    <row r="161" spans="1:22" x14ac:dyDescent="0.25">
      <c r="A161" s="231"/>
      <c r="B161" s="231"/>
      <c r="C161" s="231"/>
      <c r="D161" s="231"/>
      <c r="E161" s="231"/>
      <c r="F161" s="231"/>
      <c r="G161" s="231"/>
      <c r="H161" s="231"/>
      <c r="I161" s="231"/>
      <c r="J161" s="231"/>
      <c r="K161" s="231"/>
      <c r="L161" s="231"/>
      <c r="M161" s="231"/>
      <c r="N161" s="231"/>
      <c r="O161" s="231"/>
      <c r="P161" s="231"/>
      <c r="Q161" s="231"/>
      <c r="R161" s="231"/>
      <c r="S161" s="231"/>
      <c r="T161" s="231"/>
      <c r="U161" s="231"/>
      <c r="V161" s="231"/>
    </row>
    <row r="162" spans="1:22" x14ac:dyDescent="0.25">
      <c r="A162" s="231"/>
      <c r="B162" s="231"/>
      <c r="C162" s="231"/>
      <c r="D162" s="231"/>
      <c r="E162" s="231"/>
      <c r="F162" s="231"/>
      <c r="G162" s="231"/>
      <c r="H162" s="231"/>
      <c r="I162" s="231"/>
      <c r="J162" s="231"/>
      <c r="K162" s="231"/>
      <c r="L162" s="231"/>
      <c r="M162" s="231"/>
      <c r="N162" s="231"/>
      <c r="O162" s="231"/>
      <c r="P162" s="231"/>
      <c r="Q162" s="231"/>
      <c r="R162" s="231"/>
      <c r="S162" s="231"/>
      <c r="T162" s="231"/>
      <c r="U162" s="231"/>
      <c r="V162" s="231"/>
    </row>
    <row r="163" spans="1:22" x14ac:dyDescent="0.25">
      <c r="A163" s="231"/>
      <c r="B163" s="231"/>
      <c r="C163" s="231"/>
      <c r="D163" s="231"/>
      <c r="E163" s="231"/>
      <c r="F163" s="231"/>
      <c r="G163" s="231"/>
      <c r="H163" s="231"/>
      <c r="I163" s="231"/>
      <c r="J163" s="231"/>
      <c r="K163" s="231"/>
      <c r="L163" s="231"/>
      <c r="M163" s="231"/>
      <c r="N163" s="231"/>
      <c r="O163" s="231"/>
      <c r="P163" s="231"/>
      <c r="Q163" s="231"/>
      <c r="R163" s="231"/>
      <c r="S163" s="231"/>
      <c r="T163" s="231"/>
      <c r="U163" s="231"/>
      <c r="V163" s="231"/>
    </row>
    <row r="164" spans="1:22" x14ac:dyDescent="0.25">
      <c r="A164" s="231"/>
      <c r="B164" s="231"/>
      <c r="C164" s="231"/>
      <c r="D164" s="231"/>
      <c r="E164" s="231"/>
      <c r="F164" s="231"/>
      <c r="G164" s="231"/>
      <c r="H164" s="231"/>
      <c r="I164" s="231"/>
      <c r="J164" s="231"/>
      <c r="K164" s="231"/>
      <c r="L164" s="231"/>
      <c r="M164" s="231"/>
      <c r="N164" s="231"/>
      <c r="O164" s="231"/>
      <c r="P164" s="231"/>
      <c r="Q164" s="231"/>
      <c r="R164" s="231"/>
      <c r="S164" s="231"/>
      <c r="T164" s="231"/>
      <c r="U164" s="231"/>
      <c r="V164" s="231"/>
    </row>
    <row r="165" spans="1:22" x14ac:dyDescent="0.25">
      <c r="A165" s="231"/>
      <c r="B165" s="231"/>
      <c r="C165" s="231"/>
      <c r="D165" s="231"/>
      <c r="E165" s="231"/>
      <c r="F165" s="231"/>
      <c r="G165" s="231"/>
      <c r="H165" s="231"/>
      <c r="I165" s="231"/>
      <c r="J165" s="231"/>
      <c r="K165" s="231"/>
      <c r="L165" s="231"/>
      <c r="M165" s="231"/>
      <c r="N165" s="231"/>
      <c r="O165" s="231"/>
      <c r="P165" s="231"/>
      <c r="Q165" s="231"/>
      <c r="R165" s="231"/>
      <c r="S165" s="231"/>
      <c r="T165" s="231"/>
      <c r="U165" s="231"/>
      <c r="V165" s="231"/>
    </row>
    <row r="166" spans="1:22" x14ac:dyDescent="0.25">
      <c r="A166" s="231"/>
      <c r="B166" s="231"/>
      <c r="C166" s="231"/>
      <c r="D166" s="231"/>
      <c r="E166" s="231"/>
      <c r="F166" s="231"/>
      <c r="G166" s="231"/>
      <c r="H166" s="231"/>
      <c r="I166" s="231"/>
      <c r="J166" s="231"/>
      <c r="K166" s="231"/>
      <c r="L166" s="231"/>
      <c r="M166" s="231"/>
      <c r="N166" s="231"/>
      <c r="O166" s="231"/>
      <c r="P166" s="231"/>
      <c r="Q166" s="231"/>
      <c r="R166" s="231"/>
      <c r="S166" s="231"/>
      <c r="T166" s="231"/>
      <c r="U166" s="231"/>
      <c r="V166" s="231"/>
    </row>
    <row r="167" spans="1:22" x14ac:dyDescent="0.25">
      <c r="A167" s="231"/>
      <c r="B167" s="231"/>
      <c r="C167" s="231"/>
      <c r="D167" s="231"/>
      <c r="E167" s="231"/>
      <c r="F167" s="231"/>
      <c r="G167" s="231"/>
      <c r="H167" s="231"/>
      <c r="I167" s="231"/>
      <c r="J167" s="231"/>
      <c r="K167" s="231"/>
      <c r="L167" s="231"/>
      <c r="M167" s="231"/>
      <c r="N167" s="231"/>
      <c r="O167" s="231"/>
      <c r="P167" s="231"/>
      <c r="Q167" s="231"/>
      <c r="R167" s="231"/>
      <c r="S167" s="231"/>
      <c r="T167" s="231"/>
      <c r="U167" s="231"/>
      <c r="V167" s="231"/>
    </row>
    <row r="168" spans="1:22" x14ac:dyDescent="0.25">
      <c r="A168" s="231"/>
      <c r="B168" s="231"/>
      <c r="C168" s="231"/>
      <c r="D168" s="231"/>
      <c r="E168" s="231"/>
      <c r="F168" s="231"/>
      <c r="G168" s="231"/>
      <c r="H168" s="231"/>
      <c r="I168" s="231"/>
      <c r="J168" s="231"/>
      <c r="K168" s="231"/>
      <c r="L168" s="231"/>
      <c r="M168" s="231"/>
      <c r="N168" s="231"/>
      <c r="O168" s="231"/>
      <c r="P168" s="231"/>
      <c r="Q168" s="231"/>
      <c r="R168" s="231"/>
      <c r="S168" s="231"/>
      <c r="T168" s="231"/>
      <c r="U168" s="231"/>
      <c r="V168" s="231"/>
    </row>
    <row r="169" spans="1:22" x14ac:dyDescent="0.25">
      <c r="A169" s="231"/>
      <c r="B169" s="231"/>
      <c r="C169" s="231"/>
      <c r="D169" s="231"/>
      <c r="E169" s="231"/>
      <c r="F169" s="231"/>
      <c r="G169" s="231"/>
      <c r="H169" s="231"/>
      <c r="I169" s="231"/>
      <c r="J169" s="231"/>
      <c r="K169" s="231"/>
      <c r="L169" s="231"/>
      <c r="M169" s="231"/>
      <c r="N169" s="231"/>
      <c r="O169" s="231"/>
      <c r="P169" s="231"/>
      <c r="Q169" s="231"/>
      <c r="R169" s="231"/>
      <c r="S169" s="231"/>
      <c r="T169" s="231"/>
      <c r="U169" s="231"/>
      <c r="V169" s="231"/>
    </row>
    <row r="170" spans="1:22" x14ac:dyDescent="0.25">
      <c r="A170" s="231"/>
      <c r="B170" s="231"/>
      <c r="C170" s="231"/>
      <c r="D170" s="231"/>
      <c r="E170" s="231"/>
      <c r="F170" s="231"/>
      <c r="G170" s="231"/>
      <c r="H170" s="231"/>
      <c r="I170" s="231"/>
      <c r="J170" s="231"/>
      <c r="K170" s="231"/>
      <c r="L170" s="231"/>
      <c r="M170" s="231"/>
      <c r="N170" s="231"/>
      <c r="O170" s="231"/>
      <c r="P170" s="231"/>
      <c r="Q170" s="231"/>
      <c r="R170" s="231"/>
      <c r="S170" s="231"/>
      <c r="T170" s="231"/>
      <c r="U170" s="231"/>
      <c r="V170" s="231"/>
    </row>
    <row r="171" spans="1:22" x14ac:dyDescent="0.25">
      <c r="A171" s="231"/>
      <c r="B171" s="231"/>
      <c r="C171" s="231"/>
      <c r="D171" s="231"/>
      <c r="E171" s="231"/>
      <c r="F171" s="231"/>
      <c r="G171" s="231"/>
      <c r="H171" s="231"/>
      <c r="I171" s="231"/>
      <c r="J171" s="231"/>
      <c r="K171" s="231"/>
      <c r="L171" s="231"/>
      <c r="M171" s="231"/>
      <c r="N171" s="231"/>
      <c r="O171" s="231"/>
      <c r="P171" s="231"/>
      <c r="Q171" s="231"/>
      <c r="R171" s="231"/>
      <c r="S171" s="231"/>
      <c r="T171" s="231"/>
      <c r="U171" s="231"/>
      <c r="V171" s="231"/>
    </row>
    <row r="172" spans="1:22" x14ac:dyDescent="0.25">
      <c r="A172" s="231"/>
      <c r="B172" s="231"/>
      <c r="C172" s="231"/>
      <c r="D172" s="231"/>
      <c r="E172" s="231"/>
      <c r="F172" s="231"/>
      <c r="G172" s="231"/>
      <c r="H172" s="231"/>
      <c r="I172" s="231"/>
      <c r="J172" s="231"/>
      <c r="K172" s="231"/>
      <c r="L172" s="231"/>
      <c r="M172" s="231"/>
      <c r="N172" s="231"/>
      <c r="O172" s="231"/>
      <c r="P172" s="231"/>
      <c r="Q172" s="231"/>
      <c r="R172" s="231"/>
      <c r="S172" s="231"/>
      <c r="T172" s="231"/>
      <c r="U172" s="231"/>
      <c r="V172" s="231"/>
    </row>
    <row r="173" spans="1:22" x14ac:dyDescent="0.25">
      <c r="A173" s="231"/>
      <c r="B173" s="231"/>
      <c r="C173" s="231"/>
      <c r="D173" s="231"/>
      <c r="E173" s="231"/>
      <c r="F173" s="231"/>
      <c r="G173" s="231"/>
      <c r="H173" s="231"/>
      <c r="I173" s="231"/>
      <c r="J173" s="231"/>
      <c r="K173" s="231"/>
      <c r="L173" s="231"/>
      <c r="M173" s="231"/>
      <c r="N173" s="231"/>
      <c r="O173" s="231"/>
      <c r="P173" s="231"/>
      <c r="Q173" s="231"/>
      <c r="R173" s="231"/>
      <c r="S173" s="231"/>
      <c r="T173" s="231"/>
      <c r="U173" s="231"/>
      <c r="V173" s="231"/>
    </row>
    <row r="174" spans="1:22" x14ac:dyDescent="0.25">
      <c r="A174" s="231"/>
      <c r="B174" s="231"/>
      <c r="C174" s="231"/>
      <c r="D174" s="231"/>
      <c r="E174" s="231"/>
      <c r="F174" s="231"/>
      <c r="G174" s="231"/>
      <c r="H174" s="231"/>
      <c r="I174" s="231"/>
      <c r="J174" s="231"/>
      <c r="K174" s="231"/>
      <c r="L174" s="231"/>
      <c r="M174" s="231"/>
      <c r="N174" s="231"/>
      <c r="O174" s="231"/>
      <c r="P174" s="231"/>
      <c r="Q174" s="231"/>
      <c r="R174" s="231"/>
      <c r="S174" s="231"/>
      <c r="T174" s="231"/>
      <c r="U174" s="231"/>
      <c r="V174" s="231"/>
    </row>
    <row r="175" spans="1:22" x14ac:dyDescent="0.25">
      <c r="A175" s="231"/>
      <c r="B175" s="231"/>
      <c r="C175" s="231"/>
      <c r="D175" s="231"/>
      <c r="E175" s="231"/>
      <c r="F175" s="231"/>
      <c r="G175" s="231"/>
      <c r="H175" s="231"/>
      <c r="I175" s="231"/>
      <c r="J175" s="231"/>
      <c r="K175" s="231"/>
      <c r="L175" s="231"/>
      <c r="M175" s="231"/>
      <c r="N175" s="231"/>
      <c r="O175" s="231"/>
      <c r="P175" s="231"/>
      <c r="Q175" s="231"/>
      <c r="R175" s="231"/>
      <c r="S175" s="231"/>
      <c r="T175" s="231"/>
      <c r="U175" s="231"/>
      <c r="V175" s="231"/>
    </row>
    <row r="176" spans="1:22" x14ac:dyDescent="0.25">
      <c r="A176" s="231"/>
      <c r="B176" s="231"/>
      <c r="C176" s="231"/>
      <c r="D176" s="231"/>
      <c r="E176" s="231"/>
      <c r="F176" s="231"/>
      <c r="G176" s="231"/>
      <c r="H176" s="231"/>
      <c r="I176" s="231"/>
      <c r="J176" s="231"/>
      <c r="K176" s="231"/>
      <c r="L176" s="231"/>
      <c r="M176" s="231"/>
      <c r="N176" s="231"/>
      <c r="O176" s="231"/>
      <c r="P176" s="231"/>
      <c r="Q176" s="231"/>
      <c r="R176" s="231"/>
      <c r="S176" s="231"/>
      <c r="T176" s="231"/>
      <c r="U176" s="231"/>
      <c r="V176" s="231"/>
    </row>
    <row r="177" spans="1:22" x14ac:dyDescent="0.25">
      <c r="A177" s="231"/>
      <c r="B177" s="231"/>
      <c r="C177" s="231"/>
      <c r="D177" s="231"/>
      <c r="E177" s="231"/>
      <c r="F177" s="231"/>
      <c r="G177" s="231"/>
      <c r="H177" s="231"/>
      <c r="I177" s="231"/>
      <c r="J177" s="231"/>
      <c r="K177" s="231"/>
      <c r="L177" s="231"/>
      <c r="M177" s="231"/>
      <c r="N177" s="231"/>
      <c r="O177" s="231"/>
      <c r="P177" s="231"/>
      <c r="Q177" s="231"/>
      <c r="R177" s="231"/>
      <c r="S177" s="231"/>
      <c r="T177" s="231"/>
      <c r="U177" s="231"/>
      <c r="V177" s="231"/>
    </row>
    <row r="178" spans="1:22" x14ac:dyDescent="0.25">
      <c r="A178" s="231"/>
      <c r="B178" s="231"/>
      <c r="C178" s="231"/>
      <c r="D178" s="231"/>
      <c r="E178" s="231"/>
      <c r="F178" s="231"/>
      <c r="G178" s="231"/>
      <c r="H178" s="231"/>
      <c r="I178" s="231"/>
      <c r="J178" s="231"/>
      <c r="K178" s="231"/>
      <c r="L178" s="231"/>
      <c r="M178" s="231"/>
      <c r="N178" s="231"/>
      <c r="O178" s="231"/>
      <c r="P178" s="231"/>
      <c r="Q178" s="231"/>
      <c r="R178" s="231"/>
      <c r="S178" s="231"/>
      <c r="T178" s="231"/>
      <c r="U178" s="231"/>
      <c r="V178" s="231"/>
    </row>
    <row r="179" spans="1:22" x14ac:dyDescent="0.25">
      <c r="A179" s="231"/>
      <c r="B179" s="231"/>
      <c r="C179" s="231"/>
      <c r="D179" s="231"/>
      <c r="E179" s="231"/>
      <c r="F179" s="231"/>
      <c r="G179" s="231"/>
      <c r="H179" s="231"/>
      <c r="I179" s="231"/>
      <c r="J179" s="231"/>
      <c r="K179" s="231"/>
      <c r="L179" s="231"/>
      <c r="M179" s="231"/>
      <c r="N179" s="231"/>
      <c r="O179" s="231"/>
      <c r="P179" s="231"/>
      <c r="Q179" s="231"/>
      <c r="R179" s="231"/>
      <c r="S179" s="231"/>
      <c r="T179" s="231"/>
      <c r="U179" s="231"/>
      <c r="V179" s="231"/>
    </row>
    <row r="180" spans="1:22" x14ac:dyDescent="0.25">
      <c r="A180" s="231"/>
      <c r="B180" s="231"/>
      <c r="C180" s="231"/>
      <c r="D180" s="231"/>
      <c r="E180" s="231"/>
      <c r="F180" s="231"/>
      <c r="G180" s="231"/>
      <c r="H180" s="231"/>
      <c r="I180" s="231"/>
      <c r="J180" s="231"/>
      <c r="K180" s="231"/>
      <c r="L180" s="231"/>
      <c r="M180" s="231"/>
      <c r="N180" s="231"/>
      <c r="O180" s="231"/>
      <c r="P180" s="231"/>
      <c r="Q180" s="231"/>
      <c r="R180" s="231"/>
      <c r="S180" s="231"/>
      <c r="T180" s="231"/>
      <c r="U180" s="231"/>
      <c r="V180" s="231"/>
    </row>
  </sheetData>
  <mergeCells count="2">
    <mergeCell ref="A2:A3"/>
    <mergeCell ref="D2:D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rightToLeft="1" zoomScale="85" zoomScaleNormal="85" workbookViewId="0">
      <pane xSplit="2" ySplit="1" topLeftCell="C2" activePane="bottomRight" state="frozen"/>
      <selection pane="topRight" activeCell="C1" sqref="C1"/>
      <selection pane="bottomLeft" activeCell="A15" sqref="A15"/>
      <selection pane="bottomRight" activeCell="A3" sqref="A3:A5"/>
    </sheetView>
  </sheetViews>
  <sheetFormatPr defaultRowHeight="15" x14ac:dyDescent="0.25"/>
  <cols>
    <col min="1" max="1" width="32.28515625" bestFit="1" customWidth="1"/>
    <col min="2" max="26" width="6.7109375" customWidth="1"/>
    <col min="27" max="30" width="14.28515625" bestFit="1" customWidth="1"/>
    <col min="31" max="34" width="13.28515625" bestFit="1" customWidth="1"/>
    <col min="35" max="42" width="14.28515625" bestFit="1" customWidth="1"/>
    <col min="43" max="43" width="13.28515625" bestFit="1" customWidth="1"/>
    <col min="44" max="44" width="13.85546875" bestFit="1" customWidth="1"/>
    <col min="45" max="45" width="11.7109375" bestFit="1" customWidth="1"/>
    <col min="46" max="46" width="27" bestFit="1" customWidth="1"/>
    <col min="47" max="47" width="3.5703125" bestFit="1" customWidth="1"/>
    <col min="48" max="48" width="27" bestFit="1" customWidth="1"/>
    <col min="49" max="49" width="18.42578125" bestFit="1" customWidth="1"/>
    <col min="50" max="51" width="19.28515625" bestFit="1" customWidth="1"/>
  </cols>
  <sheetData>
    <row r="1" spans="1:26" x14ac:dyDescent="0.25">
      <c r="A1" s="34"/>
      <c r="B1" s="54" t="s">
        <v>130</v>
      </c>
      <c r="C1" s="34"/>
      <c r="D1" s="34"/>
      <c r="E1" s="34"/>
      <c r="F1" s="34"/>
      <c r="G1" s="34"/>
      <c r="H1" s="34"/>
      <c r="I1" s="34"/>
      <c r="J1" s="34"/>
      <c r="K1" s="34"/>
      <c r="L1" s="34"/>
      <c r="M1" s="34"/>
      <c r="N1" s="34"/>
      <c r="O1" s="34"/>
      <c r="P1" s="34"/>
      <c r="Q1" s="34"/>
      <c r="R1" s="34"/>
      <c r="S1" s="34"/>
      <c r="T1" s="34"/>
      <c r="U1" s="34"/>
      <c r="V1" s="34"/>
      <c r="W1" s="34"/>
      <c r="X1" s="34"/>
      <c r="Y1" s="34"/>
      <c r="Z1" s="34"/>
    </row>
    <row r="2" spans="1:26" x14ac:dyDescent="0.25">
      <c r="A2" s="34"/>
      <c r="B2" s="55">
        <v>42917</v>
      </c>
      <c r="C2" s="55">
        <v>42948</v>
      </c>
      <c r="D2" s="55">
        <v>42979</v>
      </c>
      <c r="E2" s="55">
        <v>43009</v>
      </c>
      <c r="F2" s="55">
        <v>43040</v>
      </c>
      <c r="G2" s="55">
        <v>43070</v>
      </c>
      <c r="H2" s="55">
        <v>43101</v>
      </c>
      <c r="I2" s="55">
        <v>43132</v>
      </c>
      <c r="J2" s="55">
        <v>43160</v>
      </c>
      <c r="K2" s="55">
        <v>43191</v>
      </c>
      <c r="L2" s="55">
        <v>43221</v>
      </c>
      <c r="M2" s="55">
        <v>43252</v>
      </c>
      <c r="N2" s="55">
        <v>43282</v>
      </c>
      <c r="O2" s="55">
        <v>43313</v>
      </c>
      <c r="P2" s="55">
        <v>43344</v>
      </c>
      <c r="Q2" s="55">
        <v>43374</v>
      </c>
      <c r="R2" s="55">
        <v>43405</v>
      </c>
      <c r="S2" s="55">
        <v>43435</v>
      </c>
      <c r="T2" s="56" t="s">
        <v>20</v>
      </c>
      <c r="U2" s="57" t="s">
        <v>19</v>
      </c>
      <c r="V2" s="57" t="s">
        <v>18</v>
      </c>
      <c r="W2" s="57" t="s">
        <v>17</v>
      </c>
      <c r="X2" s="57" t="s">
        <v>16</v>
      </c>
      <c r="Y2" s="57" t="s">
        <v>15</v>
      </c>
      <c r="Z2" s="58" t="s">
        <v>14</v>
      </c>
    </row>
    <row r="3" spans="1:26" x14ac:dyDescent="0.25">
      <c r="A3" s="34" t="s">
        <v>127</v>
      </c>
      <c r="B3" s="59">
        <v>0</v>
      </c>
      <c r="C3" s="60">
        <v>1.86934805441017E-2</v>
      </c>
      <c r="D3" s="60">
        <v>0.03</v>
      </c>
      <c r="E3" s="61">
        <v>0.05</v>
      </c>
      <c r="F3" s="60">
        <v>8.5000000000000006E-2</v>
      </c>
      <c r="G3" s="61">
        <v>0.125</v>
      </c>
      <c r="H3" s="62">
        <v>0.15</v>
      </c>
      <c r="I3" s="63">
        <v>0.17499999999999999</v>
      </c>
      <c r="J3" s="63">
        <v>0.19999999999999998</v>
      </c>
      <c r="K3" s="63">
        <v>0.22499999999999998</v>
      </c>
      <c r="L3" s="63">
        <v>0.24999999999999997</v>
      </c>
      <c r="M3" s="63">
        <v>0.27499999999999997</v>
      </c>
      <c r="N3" s="63">
        <v>0.3</v>
      </c>
      <c r="O3" s="63">
        <v>0.32500000000000001</v>
      </c>
      <c r="P3" s="63">
        <v>0.35000000000000003</v>
      </c>
      <c r="Q3" s="63">
        <v>0.37500000000000006</v>
      </c>
      <c r="R3" s="63">
        <v>0.40000000000000008</v>
      </c>
      <c r="S3" s="64">
        <v>0.42499999999999999</v>
      </c>
      <c r="T3" s="65">
        <v>0.72499999999999998</v>
      </c>
      <c r="U3" s="65">
        <v>1</v>
      </c>
      <c r="V3" s="65">
        <v>1</v>
      </c>
      <c r="W3" s="65">
        <v>1</v>
      </c>
      <c r="X3" s="65">
        <v>1</v>
      </c>
      <c r="Y3" s="65">
        <v>1</v>
      </c>
      <c r="Z3" s="65">
        <v>1</v>
      </c>
    </row>
    <row r="4" spans="1:26" x14ac:dyDescent="0.25">
      <c r="A4" s="34" t="s">
        <v>128</v>
      </c>
      <c r="B4" s="59"/>
      <c r="C4" s="60"/>
      <c r="D4" s="60"/>
      <c r="E4" s="61">
        <v>4.0590667563940995E-2</v>
      </c>
      <c r="F4" s="60">
        <v>6.0894125451950415E-2</v>
      </c>
      <c r="G4" s="61">
        <v>8.1197583339959828E-2</v>
      </c>
      <c r="H4" s="62">
        <v>0.10150104122796924</v>
      </c>
      <c r="I4" s="63">
        <v>0.12180449911597865</v>
      </c>
      <c r="J4" s="63">
        <v>0.14210795700398807</v>
      </c>
      <c r="K4" s="63">
        <v>0.16241141489199748</v>
      </c>
      <c r="L4" s="63">
        <v>0.19</v>
      </c>
      <c r="M4" s="63">
        <v>0.22</v>
      </c>
      <c r="N4" s="63">
        <v>0.25</v>
      </c>
      <c r="O4" s="63">
        <v>0.28000000000000003</v>
      </c>
      <c r="P4" s="63">
        <v>0.32</v>
      </c>
      <c r="Q4" s="63">
        <v>0.35</v>
      </c>
      <c r="R4" s="63">
        <v>0.38</v>
      </c>
      <c r="S4" s="64">
        <v>0.41</v>
      </c>
      <c r="T4" s="65"/>
      <c r="U4" s="65"/>
      <c r="V4" s="65"/>
      <c r="W4" s="65"/>
      <c r="X4" s="65"/>
      <c r="Y4" s="65"/>
      <c r="Z4" s="65"/>
    </row>
    <row r="5" spans="1:26" x14ac:dyDescent="0.25">
      <c r="A5" s="34" t="s">
        <v>129</v>
      </c>
      <c r="B5" s="61">
        <v>0</v>
      </c>
      <c r="C5" s="61">
        <v>1.3307796547730054E-2</v>
      </c>
      <c r="D5" s="61">
        <v>2.0287209675931575E-2</v>
      </c>
      <c r="E5" s="61">
        <v>4.0590667563940995E-2</v>
      </c>
      <c r="F5" s="60"/>
      <c r="G5" s="61"/>
      <c r="H5" s="62"/>
      <c r="I5" s="63"/>
      <c r="J5" s="63"/>
      <c r="K5" s="63"/>
      <c r="L5" s="63"/>
      <c r="M5" s="63"/>
      <c r="N5" s="63"/>
      <c r="O5" s="63"/>
      <c r="P5" s="63"/>
      <c r="Q5" s="63"/>
      <c r="R5" s="63"/>
      <c r="S5" s="64"/>
      <c r="T5" s="65">
        <v>0.72499999999999998</v>
      </c>
      <c r="U5" s="65">
        <v>1</v>
      </c>
      <c r="V5" s="65">
        <v>1</v>
      </c>
      <c r="W5" s="65">
        <v>1</v>
      </c>
      <c r="X5" s="65">
        <v>1</v>
      </c>
      <c r="Y5" s="65">
        <v>1</v>
      </c>
      <c r="Z5" s="65">
        <v>1</v>
      </c>
    </row>
    <row r="6" spans="1:26" x14ac:dyDescent="0.25">
      <c r="A6" s="34"/>
      <c r="B6" s="34"/>
      <c r="C6" s="34"/>
      <c r="D6" s="34"/>
      <c r="E6" s="34"/>
      <c r="F6" s="34"/>
      <c r="G6" s="34"/>
      <c r="H6" s="34"/>
      <c r="I6" s="34"/>
      <c r="J6" s="34"/>
      <c r="K6" s="34"/>
      <c r="L6" s="34"/>
      <c r="M6" s="34"/>
      <c r="N6" s="34"/>
      <c r="O6" s="34"/>
      <c r="P6" s="34"/>
      <c r="Q6" s="34"/>
      <c r="R6" s="34"/>
      <c r="S6" s="34"/>
      <c r="T6" s="34"/>
      <c r="U6" s="34"/>
      <c r="V6" s="34"/>
      <c r="W6" s="34"/>
      <c r="X6" s="34"/>
      <c r="Y6" s="34"/>
      <c r="Z6" s="34"/>
    </row>
    <row r="7" spans="1:26" x14ac:dyDescent="0.25">
      <c r="A7" s="34"/>
      <c r="B7" s="34"/>
      <c r="C7" s="34"/>
      <c r="D7" s="34"/>
      <c r="E7" s="34"/>
      <c r="F7" s="34"/>
      <c r="G7" s="34"/>
      <c r="H7" s="34"/>
      <c r="I7" s="34"/>
      <c r="J7" s="34"/>
      <c r="K7" s="34"/>
      <c r="L7" s="34"/>
      <c r="M7" s="34"/>
      <c r="N7" s="34"/>
      <c r="O7" s="34"/>
      <c r="P7" s="34"/>
      <c r="Q7" s="34"/>
      <c r="R7" s="34"/>
      <c r="S7" s="34"/>
      <c r="T7" s="34"/>
      <c r="U7" s="34"/>
      <c r="V7" s="34"/>
      <c r="W7" s="34"/>
      <c r="X7" s="34"/>
      <c r="Y7" s="34"/>
      <c r="Z7" s="34"/>
    </row>
    <row r="8" spans="1:26" x14ac:dyDescent="0.25">
      <c r="A8" s="34"/>
      <c r="B8" s="34"/>
      <c r="C8" s="34"/>
      <c r="D8" s="34"/>
      <c r="E8" s="34"/>
      <c r="F8" s="34"/>
      <c r="G8" s="34"/>
      <c r="H8" s="34"/>
      <c r="I8" s="34"/>
      <c r="J8" s="34"/>
      <c r="K8" s="34"/>
      <c r="L8" s="34"/>
      <c r="M8" s="34"/>
      <c r="N8" s="34"/>
      <c r="O8" s="34"/>
      <c r="P8" s="34"/>
      <c r="Q8" s="34"/>
      <c r="R8" s="34"/>
      <c r="S8" s="34"/>
      <c r="T8" s="34"/>
      <c r="U8" s="34"/>
      <c r="V8" s="34"/>
      <c r="W8" s="34"/>
      <c r="X8" s="34"/>
      <c r="Y8" s="34"/>
      <c r="Z8" s="34"/>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rightToLeft="1" zoomScale="55" zoomScaleNormal="55" workbookViewId="0">
      <selection activeCell="B2" sqref="B2"/>
    </sheetView>
  </sheetViews>
  <sheetFormatPr defaultRowHeight="15" x14ac:dyDescent="0.25"/>
  <cols>
    <col min="1" max="1" width="101.28515625" customWidth="1"/>
    <col min="2" max="4" width="20.28515625" bestFit="1" customWidth="1"/>
    <col min="5" max="5" width="15.7109375" bestFit="1" customWidth="1"/>
    <col min="6" max="6" width="40" customWidth="1"/>
  </cols>
  <sheetData>
    <row r="1" spans="1:6" ht="52.5" x14ac:dyDescent="0.25">
      <c r="A1" s="22" t="s">
        <v>131</v>
      </c>
      <c r="B1" s="22" t="s">
        <v>132</v>
      </c>
      <c r="C1" s="22" t="s">
        <v>134</v>
      </c>
      <c r="D1" s="22" t="s">
        <v>133</v>
      </c>
      <c r="E1" s="22" t="s">
        <v>135</v>
      </c>
      <c r="F1" s="22" t="s">
        <v>136</v>
      </c>
    </row>
    <row r="2" spans="1:6" ht="30" customHeight="1" x14ac:dyDescent="0.25">
      <c r="A2" s="23" t="s">
        <v>137</v>
      </c>
      <c r="B2" s="24">
        <v>42807</v>
      </c>
      <c r="C2" s="24">
        <v>42807</v>
      </c>
      <c r="D2" s="24">
        <v>42862</v>
      </c>
      <c r="E2" s="25">
        <f t="shared" ref="E2:E10" si="0">IF(D2=0," ",D2-B2)</f>
        <v>55</v>
      </c>
      <c r="F2" s="24"/>
    </row>
    <row r="3" spans="1:6" ht="30" customHeight="1" x14ac:dyDescent="0.25">
      <c r="A3" s="23" t="s">
        <v>138</v>
      </c>
      <c r="B3" s="24">
        <v>42814</v>
      </c>
      <c r="C3" s="24">
        <v>42814</v>
      </c>
      <c r="D3" s="24">
        <v>42885</v>
      </c>
      <c r="E3" s="25">
        <f t="shared" si="0"/>
        <v>71</v>
      </c>
      <c r="F3" s="24"/>
    </row>
    <row r="4" spans="1:6" ht="30" customHeight="1" x14ac:dyDescent="0.25">
      <c r="A4" s="23" t="s">
        <v>139</v>
      </c>
      <c r="B4" s="24">
        <v>42840</v>
      </c>
      <c r="C4" s="24">
        <v>42840</v>
      </c>
      <c r="D4" s="24">
        <v>42870</v>
      </c>
      <c r="E4" s="25">
        <f t="shared" si="0"/>
        <v>30</v>
      </c>
      <c r="F4" s="24"/>
    </row>
    <row r="5" spans="1:6" ht="30" customHeight="1" x14ac:dyDescent="0.25">
      <c r="A5" s="66" t="s">
        <v>140</v>
      </c>
      <c r="B5" s="24">
        <v>42822</v>
      </c>
      <c r="C5" s="24">
        <v>42822</v>
      </c>
      <c r="D5" s="24"/>
      <c r="E5" s="25" t="str">
        <f t="shared" si="0"/>
        <v xml:space="preserve"> </v>
      </c>
      <c r="F5" s="24"/>
    </row>
    <row r="6" spans="1:6" ht="30" customHeight="1" x14ac:dyDescent="0.25">
      <c r="A6" s="66" t="s">
        <v>141</v>
      </c>
      <c r="B6" s="24">
        <v>42812</v>
      </c>
      <c r="C6" s="24">
        <v>42812</v>
      </c>
      <c r="D6" s="24"/>
      <c r="E6" s="25" t="str">
        <f t="shared" si="0"/>
        <v xml:space="preserve"> </v>
      </c>
      <c r="F6" s="24"/>
    </row>
    <row r="7" spans="1:6" ht="30" customHeight="1" x14ac:dyDescent="0.25">
      <c r="A7" s="66" t="s">
        <v>142</v>
      </c>
      <c r="B7" s="24">
        <v>42814</v>
      </c>
      <c r="C7" s="24">
        <v>42814</v>
      </c>
      <c r="D7" s="24"/>
      <c r="E7" s="25" t="str">
        <f t="shared" si="0"/>
        <v xml:space="preserve"> </v>
      </c>
      <c r="F7" s="24"/>
    </row>
    <row r="8" spans="1:6" ht="30" customHeight="1" x14ac:dyDescent="0.25">
      <c r="A8" s="66" t="s">
        <v>325</v>
      </c>
      <c r="B8" s="24">
        <v>42804</v>
      </c>
      <c r="C8" s="24">
        <v>42804</v>
      </c>
      <c r="D8" s="24">
        <v>42806</v>
      </c>
      <c r="E8" s="25">
        <f t="shared" si="0"/>
        <v>2</v>
      </c>
      <c r="F8" s="24"/>
    </row>
    <row r="9" spans="1:6" ht="30" customHeight="1" x14ac:dyDescent="0.25">
      <c r="A9" s="66" t="s">
        <v>326</v>
      </c>
      <c r="B9" s="24">
        <v>42804</v>
      </c>
      <c r="C9" s="24">
        <v>42804</v>
      </c>
      <c r="D9" s="24">
        <v>42814</v>
      </c>
      <c r="E9" s="25">
        <f t="shared" si="0"/>
        <v>10</v>
      </c>
      <c r="F9" s="24"/>
    </row>
    <row r="10" spans="1:6" ht="30" customHeight="1" x14ac:dyDescent="0.25">
      <c r="A10" s="66" t="s">
        <v>324</v>
      </c>
      <c r="B10" s="24">
        <v>42139</v>
      </c>
      <c r="C10" s="24">
        <v>42139</v>
      </c>
      <c r="D10" s="24"/>
      <c r="E10" s="25" t="str">
        <f t="shared" si="0"/>
        <v xml:space="preserve"> </v>
      </c>
      <c r="F10" s="24"/>
    </row>
    <row r="11" spans="1:6" ht="42.75" customHeight="1" x14ac:dyDescent="0.25"/>
  </sheetData>
  <conditionalFormatting sqref="E2:E10">
    <cfRule type="colorScale" priority="1">
      <colorScale>
        <cfvo type="min"/>
        <cfvo type="percentile" val="50"/>
        <cfvo type="max"/>
        <color rgb="FFF8696B"/>
        <color rgb="FFFCFCFF"/>
        <color rgb="FF63BE7B"/>
      </colorScale>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5"/>
  <sheetViews>
    <sheetView rightToLeft="1" workbookViewId="0">
      <selection activeCell="B8" sqref="B8:B14"/>
    </sheetView>
  </sheetViews>
  <sheetFormatPr defaultRowHeight="15" x14ac:dyDescent="0.25"/>
  <cols>
    <col min="1" max="1" width="3.140625" customWidth="1"/>
    <col min="2" max="2" width="23.5703125" bestFit="1" customWidth="1"/>
    <col min="3" max="5" width="9.42578125" bestFit="1" customWidth="1"/>
    <col min="6" max="8" width="9.5703125" bestFit="1" customWidth="1"/>
    <col min="9" max="11" width="10" bestFit="1" customWidth="1"/>
    <col min="12" max="13" width="9.5703125" bestFit="1" customWidth="1"/>
    <col min="14" max="26" width="10.5703125" bestFit="1" customWidth="1"/>
  </cols>
  <sheetData>
    <row r="1" spans="2:26" x14ac:dyDescent="0.25">
      <c r="B1" s="34"/>
      <c r="C1" s="34"/>
      <c r="D1" s="34"/>
      <c r="E1" s="34"/>
      <c r="F1" s="34"/>
      <c r="G1" s="34"/>
      <c r="H1" s="34"/>
      <c r="I1" s="34"/>
      <c r="J1" s="34"/>
      <c r="K1" s="34"/>
      <c r="L1" s="34"/>
      <c r="M1" s="34"/>
      <c r="N1" s="34"/>
      <c r="O1" s="34"/>
      <c r="P1" s="34"/>
      <c r="Q1" s="34"/>
      <c r="R1" s="34"/>
      <c r="S1" s="34"/>
      <c r="T1" s="34"/>
      <c r="U1" s="34"/>
      <c r="V1" s="34"/>
      <c r="W1" s="34"/>
      <c r="X1" s="34"/>
      <c r="Y1" s="34"/>
      <c r="Z1" s="34"/>
    </row>
    <row r="2" spans="2:26" x14ac:dyDescent="0.25">
      <c r="B2" s="67" t="s">
        <v>147</v>
      </c>
      <c r="C2" s="68">
        <v>42522</v>
      </c>
      <c r="D2" s="68">
        <v>42552</v>
      </c>
      <c r="E2" s="68">
        <v>42583</v>
      </c>
      <c r="F2" s="68">
        <v>42614</v>
      </c>
      <c r="G2" s="68">
        <v>42644</v>
      </c>
      <c r="H2" s="68">
        <v>42675</v>
      </c>
      <c r="I2" s="68">
        <v>42705</v>
      </c>
      <c r="J2" s="68">
        <v>42736</v>
      </c>
      <c r="K2" s="68">
        <v>42767</v>
      </c>
      <c r="L2" s="68">
        <v>42795</v>
      </c>
      <c r="M2" s="68">
        <v>42826</v>
      </c>
      <c r="N2" s="68">
        <v>42856</v>
      </c>
      <c r="O2" s="68">
        <v>42887</v>
      </c>
      <c r="P2" s="68">
        <v>42917</v>
      </c>
      <c r="Q2" s="68">
        <v>42948</v>
      </c>
      <c r="R2" s="68">
        <v>42979</v>
      </c>
      <c r="S2" s="68">
        <v>43009</v>
      </c>
      <c r="T2" s="68">
        <v>43040</v>
      </c>
      <c r="U2" s="68">
        <v>43070</v>
      </c>
      <c r="V2" s="68">
        <v>43101</v>
      </c>
      <c r="W2" s="68">
        <v>43132</v>
      </c>
      <c r="X2" s="68">
        <v>43160</v>
      </c>
      <c r="Y2" s="68">
        <v>43191</v>
      </c>
      <c r="Z2" s="68">
        <v>43221</v>
      </c>
    </row>
    <row r="3" spans="2:26" x14ac:dyDescent="0.25">
      <c r="B3" s="42" t="s">
        <v>148</v>
      </c>
      <c r="C3" s="69">
        <v>5</v>
      </c>
      <c r="D3" s="69">
        <v>5</v>
      </c>
      <c r="E3" s="69">
        <v>8</v>
      </c>
      <c r="F3" s="69">
        <v>8</v>
      </c>
      <c r="G3" s="69">
        <v>10</v>
      </c>
      <c r="H3" s="69">
        <v>15</v>
      </c>
      <c r="I3" s="69">
        <v>20</v>
      </c>
      <c r="J3" s="69">
        <v>20</v>
      </c>
      <c r="K3" s="69">
        <v>25</v>
      </c>
      <c r="L3" s="69">
        <v>30</v>
      </c>
      <c r="M3" s="70">
        <v>35</v>
      </c>
      <c r="N3" s="70">
        <v>35</v>
      </c>
      <c r="O3" s="70">
        <v>40</v>
      </c>
      <c r="P3" s="70">
        <v>45</v>
      </c>
      <c r="Q3" s="70">
        <v>45</v>
      </c>
      <c r="R3" s="70">
        <v>50</v>
      </c>
      <c r="S3" s="70">
        <v>50</v>
      </c>
      <c r="T3" s="70">
        <v>50</v>
      </c>
      <c r="U3" s="70">
        <v>50</v>
      </c>
      <c r="V3" s="70">
        <v>50</v>
      </c>
      <c r="W3" s="70">
        <v>50</v>
      </c>
      <c r="X3" s="70">
        <v>40</v>
      </c>
      <c r="Y3" s="70">
        <v>30</v>
      </c>
      <c r="Z3" s="70">
        <v>10</v>
      </c>
    </row>
    <row r="4" spans="2:26" x14ac:dyDescent="0.25">
      <c r="B4" s="42" t="s">
        <v>149</v>
      </c>
      <c r="C4" s="69">
        <v>2</v>
      </c>
      <c r="D4" s="69">
        <v>2</v>
      </c>
      <c r="E4" s="69">
        <v>3</v>
      </c>
      <c r="F4" s="69">
        <v>3</v>
      </c>
      <c r="G4" s="69">
        <v>8</v>
      </c>
      <c r="H4" s="69">
        <v>8</v>
      </c>
      <c r="I4" s="69">
        <v>10</v>
      </c>
      <c r="J4" s="69">
        <v>20</v>
      </c>
      <c r="K4" s="69">
        <v>25</v>
      </c>
      <c r="L4" s="69">
        <v>30</v>
      </c>
      <c r="M4" s="70">
        <v>35</v>
      </c>
      <c r="N4" s="70">
        <v>50</v>
      </c>
      <c r="O4" s="70">
        <v>50</v>
      </c>
      <c r="P4" s="70">
        <v>50</v>
      </c>
      <c r="Q4" s="70">
        <v>50</v>
      </c>
      <c r="R4" s="70">
        <v>50</v>
      </c>
      <c r="S4" s="70">
        <v>50</v>
      </c>
      <c r="T4" s="70">
        <v>50</v>
      </c>
      <c r="U4" s="70">
        <v>50</v>
      </c>
      <c r="V4" s="70">
        <v>50</v>
      </c>
      <c r="W4" s="70">
        <v>50</v>
      </c>
      <c r="X4" s="70">
        <v>50</v>
      </c>
      <c r="Y4" s="70">
        <v>30</v>
      </c>
      <c r="Z4" s="70">
        <v>10</v>
      </c>
    </row>
    <row r="5" spans="2:26" ht="15.75" thickBot="1" x14ac:dyDescent="0.3">
      <c r="B5" s="71" t="s">
        <v>150</v>
      </c>
      <c r="C5" s="72">
        <v>2</v>
      </c>
      <c r="D5" s="72">
        <v>2</v>
      </c>
      <c r="E5" s="72">
        <v>3</v>
      </c>
      <c r="F5" s="72">
        <v>3</v>
      </c>
      <c r="G5" s="72">
        <v>8</v>
      </c>
      <c r="H5" s="72">
        <v>8</v>
      </c>
      <c r="I5" s="72">
        <v>10</v>
      </c>
      <c r="J5" s="72">
        <v>20</v>
      </c>
      <c r="K5" s="72">
        <v>25</v>
      </c>
      <c r="L5" s="72">
        <v>30</v>
      </c>
      <c r="M5" s="72">
        <v>35</v>
      </c>
      <c r="N5" s="72">
        <v>50</v>
      </c>
      <c r="O5" s="72">
        <v>50</v>
      </c>
      <c r="P5" s="72">
        <v>50</v>
      </c>
      <c r="Q5" s="72">
        <v>50</v>
      </c>
      <c r="R5" s="72">
        <v>50</v>
      </c>
      <c r="S5" s="72">
        <v>50</v>
      </c>
      <c r="T5" s="72"/>
      <c r="U5" s="72"/>
      <c r="V5" s="72"/>
      <c r="W5" s="72"/>
      <c r="X5" s="72"/>
      <c r="Y5" s="72"/>
      <c r="Z5" s="72"/>
    </row>
    <row r="6" spans="2:26" ht="15.75" thickTop="1" x14ac:dyDescent="0.25">
      <c r="B6" s="34"/>
      <c r="C6" s="34"/>
      <c r="D6" s="34"/>
      <c r="E6" s="34"/>
      <c r="F6" s="34"/>
      <c r="G6" s="34"/>
      <c r="H6" s="34"/>
      <c r="I6" s="34"/>
      <c r="J6" s="34"/>
      <c r="K6" s="34"/>
      <c r="L6" s="34"/>
      <c r="M6" s="34"/>
      <c r="N6" s="34"/>
      <c r="O6" s="34"/>
      <c r="P6" s="34"/>
      <c r="Q6" s="34"/>
      <c r="R6" s="34"/>
      <c r="S6" s="34"/>
      <c r="T6" s="34"/>
      <c r="U6" s="34"/>
      <c r="V6" s="34"/>
      <c r="W6" s="34"/>
      <c r="X6" s="34"/>
      <c r="Y6" s="34"/>
      <c r="Z6" s="34"/>
    </row>
    <row r="7" spans="2:26" x14ac:dyDescent="0.25">
      <c r="B7" s="34"/>
      <c r="C7" s="73">
        <v>48</v>
      </c>
      <c r="D7" s="34"/>
      <c r="E7" s="34"/>
      <c r="F7" s="34"/>
      <c r="G7" s="34"/>
      <c r="H7" s="34"/>
      <c r="I7" s="34"/>
      <c r="J7" s="34"/>
      <c r="K7" s="34"/>
      <c r="L7" s="34"/>
      <c r="M7" s="34"/>
      <c r="N7" s="34"/>
      <c r="O7" s="34"/>
      <c r="P7" s="34"/>
      <c r="Q7" s="34"/>
      <c r="R7" s="34"/>
      <c r="S7" s="34"/>
      <c r="T7" s="34"/>
      <c r="U7" s="34"/>
      <c r="V7" s="34"/>
      <c r="W7" s="34"/>
      <c r="X7" s="34"/>
      <c r="Y7" s="34"/>
      <c r="Z7" s="34"/>
    </row>
    <row r="8" spans="2:26" x14ac:dyDescent="0.25">
      <c r="B8" s="67" t="s">
        <v>143</v>
      </c>
      <c r="C8" s="68">
        <f>C2</f>
        <v>42522</v>
      </c>
      <c r="D8" s="68">
        <f t="shared" ref="D8:Z8" si="0">D2</f>
        <v>42552</v>
      </c>
      <c r="E8" s="68">
        <f t="shared" si="0"/>
        <v>42583</v>
      </c>
      <c r="F8" s="68">
        <f t="shared" si="0"/>
        <v>42614</v>
      </c>
      <c r="G8" s="68">
        <f t="shared" si="0"/>
        <v>42644</v>
      </c>
      <c r="H8" s="68">
        <f t="shared" si="0"/>
        <v>42675</v>
      </c>
      <c r="I8" s="68">
        <f t="shared" si="0"/>
        <v>42705</v>
      </c>
      <c r="J8" s="68">
        <f t="shared" si="0"/>
        <v>42736</v>
      </c>
      <c r="K8" s="68">
        <f t="shared" si="0"/>
        <v>42767</v>
      </c>
      <c r="L8" s="68">
        <f t="shared" si="0"/>
        <v>42795</v>
      </c>
      <c r="M8" s="68">
        <f t="shared" si="0"/>
        <v>42826</v>
      </c>
      <c r="N8" s="68">
        <f t="shared" si="0"/>
        <v>42856</v>
      </c>
      <c r="O8" s="68">
        <f t="shared" si="0"/>
        <v>42887</v>
      </c>
      <c r="P8" s="68">
        <f t="shared" si="0"/>
        <v>42917</v>
      </c>
      <c r="Q8" s="68">
        <f t="shared" si="0"/>
        <v>42948</v>
      </c>
      <c r="R8" s="68">
        <f t="shared" si="0"/>
        <v>42979</v>
      </c>
      <c r="S8" s="68">
        <f t="shared" si="0"/>
        <v>43009</v>
      </c>
      <c r="T8" s="68">
        <f t="shared" si="0"/>
        <v>43040</v>
      </c>
      <c r="U8" s="68">
        <f t="shared" si="0"/>
        <v>43070</v>
      </c>
      <c r="V8" s="68">
        <f t="shared" si="0"/>
        <v>43101</v>
      </c>
      <c r="W8" s="68">
        <f t="shared" si="0"/>
        <v>43132</v>
      </c>
      <c r="X8" s="68">
        <f t="shared" si="0"/>
        <v>43160</v>
      </c>
      <c r="Y8" s="68">
        <f t="shared" si="0"/>
        <v>43191</v>
      </c>
      <c r="Z8" s="68">
        <f t="shared" si="0"/>
        <v>43221</v>
      </c>
    </row>
    <row r="9" spans="2:26" x14ac:dyDescent="0.25">
      <c r="B9" s="42" t="s">
        <v>144</v>
      </c>
      <c r="C9" s="74">
        <f>C3*$C$7</f>
        <v>240</v>
      </c>
      <c r="D9" s="74">
        <f t="shared" ref="D9:Z9" si="1">D3*$C$7</f>
        <v>240</v>
      </c>
      <c r="E9" s="74">
        <f t="shared" si="1"/>
        <v>384</v>
      </c>
      <c r="F9" s="74">
        <f t="shared" si="1"/>
        <v>384</v>
      </c>
      <c r="G9" s="74">
        <f t="shared" si="1"/>
        <v>480</v>
      </c>
      <c r="H9" s="74">
        <f t="shared" si="1"/>
        <v>720</v>
      </c>
      <c r="I9" s="74">
        <f t="shared" si="1"/>
        <v>960</v>
      </c>
      <c r="J9" s="74">
        <f t="shared" si="1"/>
        <v>960</v>
      </c>
      <c r="K9" s="74">
        <f t="shared" si="1"/>
        <v>1200</v>
      </c>
      <c r="L9" s="74">
        <f t="shared" si="1"/>
        <v>1440</v>
      </c>
      <c r="M9" s="74">
        <f t="shared" si="1"/>
        <v>1680</v>
      </c>
      <c r="N9" s="74">
        <f t="shared" si="1"/>
        <v>1680</v>
      </c>
      <c r="O9" s="74">
        <f t="shared" si="1"/>
        <v>1920</v>
      </c>
      <c r="P9" s="74">
        <f t="shared" si="1"/>
        <v>2160</v>
      </c>
      <c r="Q9" s="74">
        <f t="shared" si="1"/>
        <v>2160</v>
      </c>
      <c r="R9" s="74">
        <f t="shared" si="1"/>
        <v>2400</v>
      </c>
      <c r="S9" s="74">
        <f t="shared" si="1"/>
        <v>2400</v>
      </c>
      <c r="T9" s="74">
        <f t="shared" si="1"/>
        <v>2400</v>
      </c>
      <c r="U9" s="74">
        <f t="shared" si="1"/>
        <v>2400</v>
      </c>
      <c r="V9" s="74">
        <f t="shared" si="1"/>
        <v>2400</v>
      </c>
      <c r="W9" s="74">
        <f t="shared" si="1"/>
        <v>2400</v>
      </c>
      <c r="X9" s="74">
        <f t="shared" si="1"/>
        <v>1920</v>
      </c>
      <c r="Y9" s="74">
        <f t="shared" si="1"/>
        <v>1440</v>
      </c>
      <c r="Z9" s="74">
        <f t="shared" si="1"/>
        <v>480</v>
      </c>
    </row>
    <row r="10" spans="2:26" x14ac:dyDescent="0.25">
      <c r="B10" s="42" t="s">
        <v>151</v>
      </c>
      <c r="C10" s="74">
        <f>SUM($C$9:C9)</f>
        <v>240</v>
      </c>
      <c r="D10" s="74">
        <f>SUM($C$9:D9)</f>
        <v>480</v>
      </c>
      <c r="E10" s="74">
        <f>SUM($C$9:E9)</f>
        <v>864</v>
      </c>
      <c r="F10" s="74">
        <f>SUM($C$9:F9)</f>
        <v>1248</v>
      </c>
      <c r="G10" s="74">
        <f>SUM($C$9:G9)</f>
        <v>1728</v>
      </c>
      <c r="H10" s="74">
        <f>SUM($C$9:H9)</f>
        <v>2448</v>
      </c>
      <c r="I10" s="74">
        <f>SUM($C$9:I9)</f>
        <v>3408</v>
      </c>
      <c r="J10" s="74">
        <f>SUM($C$9:J9)</f>
        <v>4368</v>
      </c>
      <c r="K10" s="74">
        <f>SUM($C$9:K9)</f>
        <v>5568</v>
      </c>
      <c r="L10" s="74">
        <f>SUM($C$9:L9)</f>
        <v>7008</v>
      </c>
      <c r="M10" s="74">
        <f>SUM($C$9:M9)</f>
        <v>8688</v>
      </c>
      <c r="N10" s="74">
        <f>SUM($C$9:N9)</f>
        <v>10368</v>
      </c>
      <c r="O10" s="74">
        <f>SUM($C$9:O9)</f>
        <v>12288</v>
      </c>
      <c r="P10" s="74">
        <f>SUM($C$9:P9)</f>
        <v>14448</v>
      </c>
      <c r="Q10" s="74">
        <f>SUM($C$9:Q9)</f>
        <v>16608</v>
      </c>
      <c r="R10" s="74">
        <f>SUM($C$9:R9)</f>
        <v>19008</v>
      </c>
      <c r="S10" s="74">
        <f>SUM($C$9:S9)</f>
        <v>21408</v>
      </c>
      <c r="T10" s="74">
        <f>SUM($C$9:T9)</f>
        <v>23808</v>
      </c>
      <c r="U10" s="74">
        <f>SUM($C$9:U9)</f>
        <v>26208</v>
      </c>
      <c r="V10" s="74">
        <f>SUM($C$9:V9)</f>
        <v>28608</v>
      </c>
      <c r="W10" s="74">
        <f>SUM($C$9:W9)</f>
        <v>31008</v>
      </c>
      <c r="X10" s="74">
        <f>SUM($C$9:X9)</f>
        <v>32928</v>
      </c>
      <c r="Y10" s="74">
        <f>SUM($C$9:Y9)</f>
        <v>34368</v>
      </c>
      <c r="Z10" s="74">
        <f>SUM($C$9:Z9)</f>
        <v>34848</v>
      </c>
    </row>
    <row r="11" spans="2:26" x14ac:dyDescent="0.25">
      <c r="B11" s="42" t="s">
        <v>145</v>
      </c>
      <c r="C11" s="74">
        <f>C4*$C$7</f>
        <v>96</v>
      </c>
      <c r="D11" s="74">
        <f t="shared" ref="D11:S11" si="2">D4*$C$7</f>
        <v>96</v>
      </c>
      <c r="E11" s="74">
        <f t="shared" si="2"/>
        <v>144</v>
      </c>
      <c r="F11" s="74">
        <f t="shared" si="2"/>
        <v>144</v>
      </c>
      <c r="G11" s="74">
        <f t="shared" si="2"/>
        <v>384</v>
      </c>
      <c r="H11" s="74">
        <f t="shared" si="2"/>
        <v>384</v>
      </c>
      <c r="I11" s="74">
        <f t="shared" si="2"/>
        <v>480</v>
      </c>
      <c r="J11" s="74">
        <f t="shared" si="2"/>
        <v>960</v>
      </c>
      <c r="K11" s="74">
        <f t="shared" si="2"/>
        <v>1200</v>
      </c>
      <c r="L11" s="74">
        <f t="shared" si="2"/>
        <v>1440</v>
      </c>
      <c r="M11" s="74">
        <f t="shared" si="2"/>
        <v>1680</v>
      </c>
      <c r="N11" s="74">
        <f t="shared" si="2"/>
        <v>2400</v>
      </c>
      <c r="O11" s="74">
        <f t="shared" si="2"/>
        <v>2400</v>
      </c>
      <c r="P11" s="74">
        <f t="shared" si="2"/>
        <v>2400</v>
      </c>
      <c r="Q11" s="74">
        <f t="shared" si="2"/>
        <v>2400</v>
      </c>
      <c r="R11" s="74">
        <f t="shared" si="2"/>
        <v>2400</v>
      </c>
      <c r="S11" s="74">
        <f t="shared" si="2"/>
        <v>2400</v>
      </c>
      <c r="T11" s="74">
        <f>T4*$C$7*0.6</f>
        <v>1440</v>
      </c>
      <c r="U11" s="74">
        <f t="shared" ref="U11:Z11" si="3">U4*$C$7*0.6</f>
        <v>1440</v>
      </c>
      <c r="V11" s="74">
        <f t="shared" si="3"/>
        <v>1440</v>
      </c>
      <c r="W11" s="74">
        <f t="shared" si="3"/>
        <v>1440</v>
      </c>
      <c r="X11" s="74">
        <f t="shared" si="3"/>
        <v>1440</v>
      </c>
      <c r="Y11" s="74">
        <f t="shared" si="3"/>
        <v>864</v>
      </c>
      <c r="Z11" s="74">
        <f t="shared" si="3"/>
        <v>288</v>
      </c>
    </row>
    <row r="12" spans="2:26" x14ac:dyDescent="0.25">
      <c r="B12" s="42" t="s">
        <v>152</v>
      </c>
      <c r="C12" s="74">
        <f>SUM($C$11:C11)</f>
        <v>96</v>
      </c>
      <c r="D12" s="74">
        <f>SUM($C$11:D11)</f>
        <v>192</v>
      </c>
      <c r="E12" s="74">
        <f>SUM($C$11:E11)</f>
        <v>336</v>
      </c>
      <c r="F12" s="74">
        <f>SUM($C$11:F11)</f>
        <v>480</v>
      </c>
      <c r="G12" s="74">
        <f>SUM($C$11:G11)</f>
        <v>864</v>
      </c>
      <c r="H12" s="74">
        <f>SUM($C$11:H11)</f>
        <v>1248</v>
      </c>
      <c r="I12" s="74">
        <f>SUM($C$11:I11)</f>
        <v>1728</v>
      </c>
      <c r="J12" s="74">
        <f>SUM($C$11:J11)</f>
        <v>2688</v>
      </c>
      <c r="K12" s="74">
        <f>SUM($C$11:K11)</f>
        <v>3888</v>
      </c>
      <c r="L12" s="74">
        <f>SUM($C$11:L11)</f>
        <v>5328</v>
      </c>
      <c r="M12" s="74">
        <f>SUM($C$11:M11)</f>
        <v>7008</v>
      </c>
      <c r="N12" s="74">
        <f>SUM($C$11:N11)</f>
        <v>9408</v>
      </c>
      <c r="O12" s="74">
        <f>SUM($C$11:O11)</f>
        <v>11808</v>
      </c>
      <c r="P12" s="74">
        <f>SUM($C$11:P11)</f>
        <v>14208</v>
      </c>
      <c r="Q12" s="74">
        <f>SUM($C$11:Q11)</f>
        <v>16608</v>
      </c>
      <c r="R12" s="74">
        <f>SUM($C$11:R11)</f>
        <v>19008</v>
      </c>
      <c r="S12" s="74">
        <f>SUM($C$11:S11)</f>
        <v>21408</v>
      </c>
      <c r="T12" s="74">
        <f>SUM($C$11:T11)</f>
        <v>22848</v>
      </c>
      <c r="U12" s="74">
        <f>SUM($C$11:U11)</f>
        <v>24288</v>
      </c>
      <c r="V12" s="74">
        <f>SUM($C$11:V11)</f>
        <v>25728</v>
      </c>
      <c r="W12" s="74">
        <f>SUM($C$11:W11)</f>
        <v>27168</v>
      </c>
      <c r="X12" s="74">
        <f>SUM($C$11:X11)</f>
        <v>28608</v>
      </c>
      <c r="Y12" s="74">
        <f>SUM($C$11:Y11)</f>
        <v>29472</v>
      </c>
      <c r="Z12" s="74">
        <f>SUM($C$11:Z11)</f>
        <v>29760</v>
      </c>
    </row>
    <row r="13" spans="2:26" x14ac:dyDescent="0.25">
      <c r="B13" s="42" t="s">
        <v>146</v>
      </c>
      <c r="C13" s="74">
        <f>C5*$C$7</f>
        <v>96</v>
      </c>
      <c r="D13" s="74">
        <f t="shared" ref="D13:S13" si="4">D5*$C$7</f>
        <v>96</v>
      </c>
      <c r="E13" s="74">
        <f t="shared" si="4"/>
        <v>144</v>
      </c>
      <c r="F13" s="74">
        <f t="shared" si="4"/>
        <v>144</v>
      </c>
      <c r="G13" s="74">
        <f t="shared" si="4"/>
        <v>384</v>
      </c>
      <c r="H13" s="74">
        <f t="shared" si="4"/>
        <v>384</v>
      </c>
      <c r="I13" s="74">
        <f t="shared" si="4"/>
        <v>480</v>
      </c>
      <c r="J13" s="74">
        <f t="shared" si="4"/>
        <v>960</v>
      </c>
      <c r="K13" s="74">
        <f t="shared" si="4"/>
        <v>1200</v>
      </c>
      <c r="L13" s="74">
        <f t="shared" si="4"/>
        <v>1440</v>
      </c>
      <c r="M13" s="74">
        <f t="shared" si="4"/>
        <v>1680</v>
      </c>
      <c r="N13" s="74">
        <f t="shared" si="4"/>
        <v>2400</v>
      </c>
      <c r="O13" s="74">
        <f t="shared" si="4"/>
        <v>2400</v>
      </c>
      <c r="P13" s="74">
        <f t="shared" si="4"/>
        <v>2400</v>
      </c>
      <c r="Q13" s="74">
        <f t="shared" si="4"/>
        <v>2400</v>
      </c>
      <c r="R13" s="74">
        <f t="shared" si="4"/>
        <v>2400</v>
      </c>
      <c r="S13" s="74">
        <f t="shared" si="4"/>
        <v>2400</v>
      </c>
      <c r="T13" s="74"/>
      <c r="U13" s="74"/>
      <c r="V13" s="74"/>
      <c r="W13" s="74"/>
      <c r="X13" s="74"/>
      <c r="Y13" s="74"/>
      <c r="Z13" s="74"/>
    </row>
    <row r="14" spans="2:26" ht="15.75" thickBot="1" x14ac:dyDescent="0.3">
      <c r="B14" s="71" t="s">
        <v>153</v>
      </c>
      <c r="C14" s="75">
        <f>SUM($C$13:C13)</f>
        <v>96</v>
      </c>
      <c r="D14" s="75">
        <f>SUM($C$13:D13)</f>
        <v>192</v>
      </c>
      <c r="E14" s="75">
        <f>SUM($C$13:E13)</f>
        <v>336</v>
      </c>
      <c r="F14" s="75">
        <f>SUM($C$13:F13)</f>
        <v>480</v>
      </c>
      <c r="G14" s="75">
        <f>SUM($C$13:G13)</f>
        <v>864</v>
      </c>
      <c r="H14" s="75">
        <f>SUM($C$13:H13)</f>
        <v>1248</v>
      </c>
      <c r="I14" s="75">
        <f>SUM($C$13:I13)</f>
        <v>1728</v>
      </c>
      <c r="J14" s="75">
        <f>SUM($C$13:J13)</f>
        <v>2688</v>
      </c>
      <c r="K14" s="75">
        <f>SUM($C$13:K13)</f>
        <v>3888</v>
      </c>
      <c r="L14" s="75">
        <f>SUM($C$13:L13)</f>
        <v>5328</v>
      </c>
      <c r="M14" s="75">
        <f>SUM($C$13:M13)</f>
        <v>7008</v>
      </c>
      <c r="N14" s="75">
        <f>SUM($C$13:N13)</f>
        <v>9408</v>
      </c>
      <c r="O14" s="75">
        <f>SUM($C$13:O13)</f>
        <v>11808</v>
      </c>
      <c r="P14" s="75">
        <f>SUM($C$13:P13)</f>
        <v>14208</v>
      </c>
      <c r="Q14" s="75">
        <f>SUM($C$13:Q13)</f>
        <v>16608</v>
      </c>
      <c r="R14" s="75">
        <f>SUM($C$13:R13)</f>
        <v>19008</v>
      </c>
      <c r="S14" s="75">
        <f>SUM($C$13:S13)</f>
        <v>21408</v>
      </c>
      <c r="T14" s="75"/>
      <c r="U14" s="75"/>
      <c r="V14" s="75"/>
      <c r="W14" s="75"/>
      <c r="X14" s="75"/>
      <c r="Y14" s="75"/>
      <c r="Z14" s="75"/>
    </row>
    <row r="15" spans="2:26" ht="15.75" thickTop="1" x14ac:dyDescent="0.25">
      <c r="B15" s="4"/>
      <c r="C15" s="10"/>
      <c r="D15" s="10"/>
      <c r="E15" s="10"/>
      <c r="F15" s="10"/>
      <c r="G15" s="10"/>
      <c r="H15" s="10"/>
      <c r="I15" s="10"/>
      <c r="J15" s="10"/>
      <c r="K15" s="10"/>
      <c r="L15" s="10"/>
      <c r="M15" s="10"/>
      <c r="N15" s="10"/>
      <c r="O15" s="10"/>
      <c r="P15" s="10"/>
      <c r="Q15" s="10"/>
      <c r="R15" s="10"/>
      <c r="S15" s="10"/>
      <c r="T15" s="10"/>
      <c r="U15" s="10"/>
      <c r="V15" s="10"/>
      <c r="W15" s="10"/>
      <c r="X15" s="10"/>
      <c r="Y15" s="10"/>
      <c r="Z15" s="10"/>
    </row>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1"/>
  <sheetViews>
    <sheetView showGridLines="0" rightToLeft="1" zoomScale="130" zoomScaleNormal="130" workbookViewId="0">
      <selection activeCell="A4" sqref="A4"/>
    </sheetView>
  </sheetViews>
  <sheetFormatPr defaultColWidth="9.140625" defaultRowHeight="11.25" x14ac:dyDescent="0.25"/>
  <cols>
    <col min="1" max="1" width="1.5703125" style="26" customWidth="1"/>
    <col min="2" max="2" width="5.5703125" style="26" customWidth="1"/>
    <col min="3" max="3" width="13.140625" style="26" customWidth="1"/>
    <col min="4" max="4" width="3.5703125" style="26" customWidth="1"/>
    <col min="5" max="5" width="6.28515625" style="27" customWidth="1"/>
    <col min="6" max="6" width="6.7109375" style="27" customWidth="1"/>
    <col min="7" max="7" width="6.28515625" style="27" customWidth="1"/>
    <col min="8" max="8" width="5.5703125" style="27" customWidth="1"/>
    <col min="9" max="9" width="7.85546875" style="27" bestFit="1" customWidth="1"/>
    <col min="10" max="10" width="7.7109375" style="27" customWidth="1"/>
    <col min="11" max="11" width="8" style="27" customWidth="1"/>
    <col min="12" max="12" width="5.42578125" style="27" customWidth="1"/>
    <col min="13" max="13" width="8.42578125" style="27" customWidth="1"/>
    <col min="14" max="14" width="5.7109375" style="27" customWidth="1"/>
    <col min="15" max="15" width="7.85546875" style="27" bestFit="1" customWidth="1"/>
    <col min="16" max="16" width="5.7109375" style="27" customWidth="1"/>
    <col min="17" max="20" width="4.5703125" style="27" customWidth="1"/>
    <col min="21" max="23" width="5" style="27" customWidth="1"/>
    <col min="24" max="24" width="6.85546875" style="27" customWidth="1"/>
    <col min="25" max="25" width="5.7109375" style="27" customWidth="1"/>
    <col min="26" max="26" width="5.28515625" style="27" customWidth="1"/>
    <col min="27" max="27" width="5.42578125" style="27" customWidth="1"/>
    <col min="28" max="16384" width="9.140625" style="26"/>
  </cols>
  <sheetData>
    <row r="1" spans="1:35" x14ac:dyDescent="0.25">
      <c r="A1" s="114"/>
      <c r="B1" s="115"/>
      <c r="C1" s="115"/>
      <c r="D1" s="115"/>
      <c r="E1" s="116"/>
      <c r="F1" s="116"/>
      <c r="G1" s="116"/>
      <c r="H1" s="117"/>
      <c r="I1" s="358" t="s">
        <v>115</v>
      </c>
      <c r="J1" s="359"/>
      <c r="K1" s="359"/>
      <c r="L1" s="359"/>
      <c r="M1" s="359"/>
      <c r="N1" s="359"/>
      <c r="O1" s="359"/>
      <c r="P1" s="360"/>
      <c r="Q1" s="358" t="s">
        <v>157</v>
      </c>
      <c r="R1" s="359"/>
      <c r="S1" s="359"/>
      <c r="T1" s="360"/>
      <c r="U1" s="118"/>
      <c r="V1" s="119"/>
      <c r="W1" s="119"/>
      <c r="X1" s="119"/>
      <c r="Y1" s="119"/>
      <c r="Z1" s="119"/>
      <c r="AA1" s="119"/>
      <c r="AB1" s="120"/>
      <c r="AC1" s="120"/>
      <c r="AD1" s="120"/>
      <c r="AE1" s="120"/>
      <c r="AF1" s="120"/>
      <c r="AG1" s="120"/>
      <c r="AH1" s="120"/>
      <c r="AI1" s="120"/>
    </row>
    <row r="2" spans="1:35" x14ac:dyDescent="0.25">
      <c r="A2" s="114"/>
      <c r="B2" s="121"/>
      <c r="C2" s="121"/>
      <c r="D2" s="121"/>
      <c r="E2" s="358" t="s">
        <v>156</v>
      </c>
      <c r="F2" s="359"/>
      <c r="G2" s="359"/>
      <c r="H2" s="360"/>
      <c r="I2" s="122"/>
      <c r="J2" s="123"/>
      <c r="K2" s="358" t="s">
        <v>327</v>
      </c>
      <c r="L2" s="360"/>
      <c r="M2" s="358" t="s">
        <v>185</v>
      </c>
      <c r="N2" s="360"/>
      <c r="O2" s="358" t="s">
        <v>186</v>
      </c>
      <c r="P2" s="360"/>
      <c r="Q2" s="358" t="s">
        <v>168</v>
      </c>
      <c r="R2" s="360"/>
      <c r="S2" s="358" t="s">
        <v>169</v>
      </c>
      <c r="T2" s="360"/>
      <c r="U2" s="358" t="s">
        <v>164</v>
      </c>
      <c r="V2" s="359"/>
      <c r="W2" s="360"/>
      <c r="X2" s="358" t="s">
        <v>163</v>
      </c>
      <c r="Y2" s="359"/>
      <c r="Z2" s="359"/>
      <c r="AA2" s="360"/>
      <c r="AB2" s="120"/>
      <c r="AC2" s="120"/>
      <c r="AD2" s="120"/>
      <c r="AE2" s="120"/>
      <c r="AF2" s="120"/>
      <c r="AG2" s="120"/>
      <c r="AH2" s="120"/>
      <c r="AI2" s="120"/>
    </row>
    <row r="3" spans="1:35" ht="27" x14ac:dyDescent="0.25">
      <c r="A3" s="114"/>
      <c r="B3" s="354" t="s">
        <v>154</v>
      </c>
      <c r="C3" s="356" t="s">
        <v>155</v>
      </c>
      <c r="D3" s="361" t="s">
        <v>158</v>
      </c>
      <c r="E3" s="77" t="s">
        <v>159</v>
      </c>
      <c r="F3" s="78" t="s">
        <v>160</v>
      </c>
      <c r="G3" s="78" t="s">
        <v>161</v>
      </c>
      <c r="H3" s="79" t="s">
        <v>162</v>
      </c>
      <c r="I3" s="77" t="s">
        <v>159</v>
      </c>
      <c r="J3" s="78" t="s">
        <v>160</v>
      </c>
      <c r="K3" s="78" t="s">
        <v>161</v>
      </c>
      <c r="L3" s="79" t="s">
        <v>162</v>
      </c>
      <c r="M3" s="78" t="s">
        <v>161</v>
      </c>
      <c r="N3" s="79" t="s">
        <v>162</v>
      </c>
      <c r="O3" s="78" t="s">
        <v>161</v>
      </c>
      <c r="P3" s="79" t="s">
        <v>162</v>
      </c>
      <c r="Q3" s="78" t="s">
        <v>161</v>
      </c>
      <c r="R3" s="79" t="s">
        <v>162</v>
      </c>
      <c r="S3" s="78" t="s">
        <v>161</v>
      </c>
      <c r="T3" s="79" t="s">
        <v>162</v>
      </c>
      <c r="U3" s="78" t="s">
        <v>165</v>
      </c>
      <c r="V3" s="78" t="s">
        <v>166</v>
      </c>
      <c r="W3" s="78" t="s">
        <v>167</v>
      </c>
      <c r="X3" s="77" t="s">
        <v>159</v>
      </c>
      <c r="Y3" s="78" t="s">
        <v>160</v>
      </c>
      <c r="Z3" s="78" t="s">
        <v>161</v>
      </c>
      <c r="AA3" s="79" t="s">
        <v>162</v>
      </c>
      <c r="AB3" s="120"/>
      <c r="AC3" s="120"/>
      <c r="AD3" s="120"/>
      <c r="AE3" s="120"/>
      <c r="AF3" s="120"/>
      <c r="AG3" s="120"/>
      <c r="AH3" s="120"/>
      <c r="AI3" s="120"/>
    </row>
    <row r="4" spans="1:35" s="28" customFormat="1" x14ac:dyDescent="0.25">
      <c r="A4" s="124"/>
      <c r="B4" s="355"/>
      <c r="C4" s="357"/>
      <c r="D4" s="362"/>
      <c r="E4" s="80" t="s">
        <v>21</v>
      </c>
      <c r="F4" s="81" t="s">
        <v>22</v>
      </c>
      <c r="G4" s="81" t="s">
        <v>23</v>
      </c>
      <c r="H4" s="82" t="s">
        <v>24</v>
      </c>
      <c r="I4" s="80" t="s">
        <v>25</v>
      </c>
      <c r="J4" s="81" t="s">
        <v>63</v>
      </c>
      <c r="K4" s="80" t="s">
        <v>62</v>
      </c>
      <c r="L4" s="82" t="s">
        <v>61</v>
      </c>
      <c r="M4" s="83" t="s">
        <v>60</v>
      </c>
      <c r="N4" s="84" t="s">
        <v>59</v>
      </c>
      <c r="O4" s="81" t="s">
        <v>58</v>
      </c>
      <c r="P4" s="82" t="s">
        <v>57</v>
      </c>
      <c r="Q4" s="85" t="s">
        <v>56</v>
      </c>
      <c r="R4" s="84" t="s">
        <v>55</v>
      </c>
      <c r="S4" s="83" t="s">
        <v>54</v>
      </c>
      <c r="T4" s="84" t="s">
        <v>53</v>
      </c>
      <c r="U4" s="83" t="s">
        <v>52</v>
      </c>
      <c r="V4" s="83" t="s">
        <v>51</v>
      </c>
      <c r="W4" s="83" t="s">
        <v>50</v>
      </c>
      <c r="X4" s="85" t="s">
        <v>49</v>
      </c>
      <c r="Y4" s="83" t="s">
        <v>48</v>
      </c>
      <c r="Z4" s="83" t="s">
        <v>47</v>
      </c>
      <c r="AA4" s="84" t="s">
        <v>46</v>
      </c>
      <c r="AB4" s="125"/>
      <c r="AC4" s="125"/>
      <c r="AD4" s="125"/>
      <c r="AE4" s="125"/>
      <c r="AF4" s="125"/>
      <c r="AG4" s="125"/>
      <c r="AH4" s="125"/>
      <c r="AI4" s="125"/>
    </row>
    <row r="5" spans="1:35" ht="15" customHeight="1" x14ac:dyDescent="0.25">
      <c r="A5" s="114"/>
      <c r="B5" s="86">
        <v>100</v>
      </c>
      <c r="C5" s="126" t="s">
        <v>177</v>
      </c>
      <c r="D5" s="87" t="s">
        <v>43</v>
      </c>
      <c r="E5" s="88">
        <v>113272</v>
      </c>
      <c r="F5" s="89">
        <v>106253</v>
      </c>
      <c r="G5" s="89">
        <v>97966</v>
      </c>
      <c r="H5" s="90">
        <v>380</v>
      </c>
      <c r="I5" s="88">
        <v>241308</v>
      </c>
      <c r="J5" s="89">
        <v>230789</v>
      </c>
      <c r="K5" s="88">
        <f>G5/F5*J5*0.95</f>
        <v>202149.59968471478</v>
      </c>
      <c r="L5" s="90">
        <v>905</v>
      </c>
      <c r="M5" s="89">
        <f t="shared" ref="M5:M12" si="0">G5/F5*J5</f>
        <v>212789.05229969978</v>
      </c>
      <c r="N5" s="90">
        <f t="shared" ref="N5:N12" si="1">H5/F5*J5</f>
        <v>825.38676555014911</v>
      </c>
      <c r="O5" s="89">
        <f>K5*1.05</f>
        <v>212257.07966895052</v>
      </c>
      <c r="P5" s="90">
        <f>L5*0.97</f>
        <v>877.85</v>
      </c>
      <c r="Q5" s="91">
        <f t="shared" ref="Q5:Q13" si="2">M5/O5</f>
        <v>1.0025062656641603</v>
      </c>
      <c r="R5" s="92">
        <f t="shared" ref="R5:R13" si="3">N5/P5</f>
        <v>0.94023667545725242</v>
      </c>
      <c r="S5" s="93">
        <f t="shared" ref="S5:S13" si="4">M5/K5</f>
        <v>1.0526315789473686</v>
      </c>
      <c r="T5" s="94">
        <f t="shared" ref="T5:T13" si="5">N5/L5</f>
        <v>0.91202957519353489</v>
      </c>
      <c r="U5" s="95">
        <f t="shared" ref="U5:U13" si="6">O5/J5</f>
        <v>0.91970189077014297</v>
      </c>
      <c r="V5" s="96">
        <f t="shared" ref="V5:V13" si="7">M5/J5</f>
        <v>0.92200690804024354</v>
      </c>
      <c r="W5" s="96">
        <f t="shared" ref="W5:W13" si="8">M5/I5</f>
        <v>0.88181515863419269</v>
      </c>
      <c r="X5" s="97">
        <f t="shared" ref="X5:AA12" si="9">I5/E5</f>
        <v>2.1303411257857192</v>
      </c>
      <c r="Y5" s="98">
        <f t="shared" si="9"/>
        <v>2.1720704356582874</v>
      </c>
      <c r="Z5" s="98">
        <f t="shared" si="9"/>
        <v>2.0634669138753727</v>
      </c>
      <c r="AA5" s="99">
        <f t="shared" si="9"/>
        <v>2.3815789473684212</v>
      </c>
      <c r="AB5" s="120"/>
      <c r="AC5" s="120"/>
      <c r="AD5" s="120"/>
      <c r="AE5" s="120"/>
      <c r="AF5" s="120"/>
      <c r="AG5" s="120"/>
      <c r="AH5" s="120"/>
      <c r="AI5" s="120"/>
    </row>
    <row r="6" spans="1:35" ht="15" customHeight="1" x14ac:dyDescent="0.25">
      <c r="A6" s="114"/>
      <c r="B6" s="86">
        <v>110</v>
      </c>
      <c r="C6" s="87" t="s">
        <v>178</v>
      </c>
      <c r="D6" s="87" t="s">
        <v>45</v>
      </c>
      <c r="E6" s="88">
        <v>43540</v>
      </c>
      <c r="F6" s="89">
        <v>40040</v>
      </c>
      <c r="G6" s="89">
        <v>39852</v>
      </c>
      <c r="H6" s="90">
        <v>80</v>
      </c>
      <c r="I6" s="88">
        <v>850106</v>
      </c>
      <c r="J6" s="89">
        <v>700157</v>
      </c>
      <c r="K6" s="88">
        <f>G6/F6*J6*1.02</f>
        <v>710806.94054145855</v>
      </c>
      <c r="L6" s="90">
        <v>1150</v>
      </c>
      <c r="M6" s="89">
        <f t="shared" si="0"/>
        <v>696869.54955044959</v>
      </c>
      <c r="N6" s="90">
        <f t="shared" si="1"/>
        <v>1398.9150849150849</v>
      </c>
      <c r="O6" s="89">
        <v>690875</v>
      </c>
      <c r="P6" s="90">
        <f t="shared" ref="P6:P12" si="10">L6*1.03</f>
        <v>1184.5</v>
      </c>
      <c r="Q6" s="91">
        <f t="shared" si="2"/>
        <v>1.0086767498468603</v>
      </c>
      <c r="R6" s="92">
        <f t="shared" si="3"/>
        <v>1.1810173785690881</v>
      </c>
      <c r="S6" s="93">
        <f t="shared" si="4"/>
        <v>0.98039215686274517</v>
      </c>
      <c r="T6" s="94">
        <f t="shared" si="5"/>
        <v>1.2164478999261608</v>
      </c>
      <c r="U6" s="95">
        <f t="shared" si="6"/>
        <v>0.98674297336168892</v>
      </c>
      <c r="V6" s="96">
        <f t="shared" si="7"/>
        <v>0.99530469530469534</v>
      </c>
      <c r="W6" s="96">
        <f t="shared" si="8"/>
        <v>0.8197443019464038</v>
      </c>
      <c r="X6" s="97">
        <f t="shared" si="9"/>
        <v>19.524712907671105</v>
      </c>
      <c r="Y6" s="98">
        <f t="shared" si="9"/>
        <v>17.486438561438561</v>
      </c>
      <c r="Z6" s="98">
        <f t="shared" si="9"/>
        <v>17.836167332667333</v>
      </c>
      <c r="AA6" s="99">
        <f t="shared" si="9"/>
        <v>14.375</v>
      </c>
      <c r="AB6" s="120"/>
      <c r="AC6" s="120"/>
      <c r="AD6" s="120"/>
      <c r="AE6" s="120"/>
      <c r="AF6" s="120"/>
      <c r="AG6" s="120"/>
      <c r="AH6" s="120"/>
      <c r="AI6" s="120"/>
    </row>
    <row r="7" spans="1:35" ht="15" customHeight="1" x14ac:dyDescent="0.25">
      <c r="A7" s="114"/>
      <c r="B7" s="86">
        <v>120</v>
      </c>
      <c r="C7" s="87" t="s">
        <v>179</v>
      </c>
      <c r="D7" s="87" t="s">
        <v>44</v>
      </c>
      <c r="E7" s="88">
        <v>6062</v>
      </c>
      <c r="F7" s="89">
        <v>6384</v>
      </c>
      <c r="G7" s="89">
        <v>6060</v>
      </c>
      <c r="H7" s="90">
        <v>25</v>
      </c>
      <c r="I7" s="88">
        <v>252387</v>
      </c>
      <c r="J7" s="89">
        <v>260185</v>
      </c>
      <c r="K7" s="88">
        <f>G7/F7*J7*1.05</f>
        <v>259329.12828947371</v>
      </c>
      <c r="L7" s="90">
        <v>985</v>
      </c>
      <c r="M7" s="89">
        <f t="shared" si="0"/>
        <v>246980.12218045114</v>
      </c>
      <c r="N7" s="90">
        <f t="shared" si="1"/>
        <v>1018.8948934837092</v>
      </c>
      <c r="O7" s="89">
        <f>K7*0.98</f>
        <v>254142.54572368422</v>
      </c>
      <c r="P7" s="90">
        <f t="shared" si="10"/>
        <v>1014.5500000000001</v>
      </c>
      <c r="Q7" s="91">
        <f t="shared" si="2"/>
        <v>0.97181729834791064</v>
      </c>
      <c r="R7" s="92">
        <f t="shared" si="3"/>
        <v>1.0042825819168195</v>
      </c>
      <c r="S7" s="93">
        <f t="shared" si="4"/>
        <v>0.95238095238095233</v>
      </c>
      <c r="T7" s="94">
        <f t="shared" si="5"/>
        <v>1.0344110593743241</v>
      </c>
      <c r="U7" s="95">
        <f t="shared" si="6"/>
        <v>0.97677631578947377</v>
      </c>
      <c r="V7" s="96">
        <f t="shared" si="7"/>
        <v>0.9492481203007519</v>
      </c>
      <c r="W7" s="96">
        <f t="shared" si="8"/>
        <v>0.97857703518981221</v>
      </c>
      <c r="X7" s="97">
        <f t="shared" si="9"/>
        <v>41.634279115803366</v>
      </c>
      <c r="Y7" s="98">
        <f t="shared" si="9"/>
        <v>40.755795739348372</v>
      </c>
      <c r="Z7" s="98">
        <f t="shared" si="9"/>
        <v>42.793585526315795</v>
      </c>
      <c r="AA7" s="99">
        <f t="shared" si="9"/>
        <v>39.4</v>
      </c>
      <c r="AB7" s="120"/>
      <c r="AC7" s="120"/>
      <c r="AD7" s="120"/>
      <c r="AE7" s="120"/>
      <c r="AF7" s="120"/>
      <c r="AG7" s="120"/>
      <c r="AH7" s="120"/>
      <c r="AI7" s="120"/>
    </row>
    <row r="8" spans="1:35" ht="15" customHeight="1" x14ac:dyDescent="0.25">
      <c r="A8" s="114"/>
      <c r="B8" s="86">
        <v>130</v>
      </c>
      <c r="C8" s="87" t="s">
        <v>180</v>
      </c>
      <c r="D8" s="87" t="s">
        <v>43</v>
      </c>
      <c r="E8" s="88">
        <v>58919</v>
      </c>
      <c r="F8" s="89">
        <v>57738</v>
      </c>
      <c r="G8" s="89">
        <v>54804</v>
      </c>
      <c r="H8" s="90">
        <v>100</v>
      </c>
      <c r="I8" s="88">
        <v>240970</v>
      </c>
      <c r="J8" s="89">
        <v>209013</v>
      </c>
      <c r="K8" s="88">
        <f>G8/F8*J8*0.96</f>
        <v>190456.17295230177</v>
      </c>
      <c r="L8" s="90">
        <v>500</v>
      </c>
      <c r="M8" s="89">
        <f t="shared" si="0"/>
        <v>198391.84682531437</v>
      </c>
      <c r="N8" s="90">
        <f t="shared" si="1"/>
        <v>362.00249402473241</v>
      </c>
      <c r="O8" s="89">
        <f>K8*1.05</f>
        <v>199978.98159991688</v>
      </c>
      <c r="P8" s="90">
        <f t="shared" si="10"/>
        <v>515</v>
      </c>
      <c r="Q8" s="91">
        <f t="shared" si="2"/>
        <v>0.99206349206349209</v>
      </c>
      <c r="R8" s="92">
        <f t="shared" si="3"/>
        <v>0.702917464125694</v>
      </c>
      <c r="S8" s="93">
        <f t="shared" si="4"/>
        <v>1.0416666666666667</v>
      </c>
      <c r="T8" s="94">
        <f t="shared" si="5"/>
        <v>0.72400498804946478</v>
      </c>
      <c r="U8" s="95">
        <f t="shared" si="6"/>
        <v>0.95677772004572381</v>
      </c>
      <c r="V8" s="96">
        <f t="shared" si="7"/>
        <v>0.94918424607710705</v>
      </c>
      <c r="W8" s="96">
        <f t="shared" si="8"/>
        <v>0.82330517004321857</v>
      </c>
      <c r="X8" s="97">
        <f t="shared" si="9"/>
        <v>4.0898521699282062</v>
      </c>
      <c r="Y8" s="98">
        <f t="shared" si="9"/>
        <v>3.6200249402473239</v>
      </c>
      <c r="Z8" s="98">
        <f t="shared" si="9"/>
        <v>3.475223942637431</v>
      </c>
      <c r="AA8" s="99">
        <f t="shared" si="9"/>
        <v>5</v>
      </c>
      <c r="AB8" s="120"/>
      <c r="AC8" s="120"/>
      <c r="AD8" s="120"/>
      <c r="AE8" s="120"/>
      <c r="AF8" s="120"/>
      <c r="AG8" s="120"/>
      <c r="AH8" s="120"/>
      <c r="AI8" s="120"/>
    </row>
    <row r="9" spans="1:35" ht="15" customHeight="1" x14ac:dyDescent="0.25">
      <c r="A9" s="114"/>
      <c r="B9" s="86">
        <v>140</v>
      </c>
      <c r="C9" s="87" t="s">
        <v>181</v>
      </c>
      <c r="D9" s="87" t="s">
        <v>42</v>
      </c>
      <c r="E9" s="88">
        <v>79990</v>
      </c>
      <c r="F9" s="89">
        <v>86351</v>
      </c>
      <c r="G9" s="89">
        <v>79932</v>
      </c>
      <c r="H9" s="90">
        <v>205</v>
      </c>
      <c r="I9" s="88">
        <v>815300</v>
      </c>
      <c r="J9" s="89">
        <v>868456</v>
      </c>
      <c r="K9" s="88">
        <f>G9/F9*J9*0.93</f>
        <v>747625.45011128997</v>
      </c>
      <c r="L9" s="90">
        <v>1856</v>
      </c>
      <c r="M9" s="89">
        <f t="shared" si="0"/>
        <v>803898.33345299994</v>
      </c>
      <c r="N9" s="90">
        <f t="shared" si="1"/>
        <v>2061.7419601394308</v>
      </c>
      <c r="O9" s="89">
        <f>K9*1.01</f>
        <v>755101.70461240283</v>
      </c>
      <c r="P9" s="90">
        <f t="shared" si="10"/>
        <v>1911.68</v>
      </c>
      <c r="Q9" s="91">
        <f t="shared" si="2"/>
        <v>1.0646225912913871</v>
      </c>
      <c r="R9" s="92">
        <f t="shared" si="3"/>
        <v>1.0784974264204421</v>
      </c>
      <c r="S9" s="93">
        <f t="shared" si="4"/>
        <v>1.075268817204301</v>
      </c>
      <c r="T9" s="94">
        <f t="shared" si="5"/>
        <v>1.1108523492130553</v>
      </c>
      <c r="U9" s="95">
        <f t="shared" si="6"/>
        <v>0.86947606397146526</v>
      </c>
      <c r="V9" s="96">
        <f t="shared" si="7"/>
        <v>0.92566386029113734</v>
      </c>
      <c r="W9" s="96">
        <f t="shared" si="8"/>
        <v>0.98601537281123508</v>
      </c>
      <c r="X9" s="97">
        <f t="shared" si="9"/>
        <v>10.192524065508188</v>
      </c>
      <c r="Y9" s="98">
        <f t="shared" si="9"/>
        <v>10.057277854338688</v>
      </c>
      <c r="Z9" s="98">
        <f t="shared" si="9"/>
        <v>9.3532684045349797</v>
      </c>
      <c r="AA9" s="99">
        <f t="shared" si="9"/>
        <v>9.053658536585365</v>
      </c>
      <c r="AB9" s="120"/>
      <c r="AC9" s="120"/>
      <c r="AD9" s="120"/>
      <c r="AE9" s="120"/>
      <c r="AF9" s="120"/>
      <c r="AG9" s="120"/>
      <c r="AH9" s="120"/>
      <c r="AI9" s="120"/>
    </row>
    <row r="10" spans="1:35" ht="15" customHeight="1" x14ac:dyDescent="0.25">
      <c r="A10" s="114"/>
      <c r="B10" s="86">
        <v>150</v>
      </c>
      <c r="C10" s="87" t="s">
        <v>182</v>
      </c>
      <c r="D10" s="87" t="s">
        <v>42</v>
      </c>
      <c r="E10" s="88">
        <v>303440</v>
      </c>
      <c r="F10" s="89">
        <v>295668</v>
      </c>
      <c r="G10" s="89">
        <v>245096</v>
      </c>
      <c r="H10" s="90">
        <v>3000</v>
      </c>
      <c r="I10" s="88">
        <f>E10*1.05</f>
        <v>318612</v>
      </c>
      <c r="J10" s="89">
        <f>F10*1.1</f>
        <v>325234.80000000005</v>
      </c>
      <c r="K10" s="88">
        <f>G10/F10*J10*1.08</f>
        <v>291174.04800000007</v>
      </c>
      <c r="L10" s="90">
        <v>3350</v>
      </c>
      <c r="M10" s="89">
        <f t="shared" si="0"/>
        <v>269605.60000000003</v>
      </c>
      <c r="N10" s="90">
        <f t="shared" si="1"/>
        <v>3300.0000000000005</v>
      </c>
      <c r="O10" s="89">
        <f>K10*0.95</f>
        <v>276615.34560000006</v>
      </c>
      <c r="P10" s="90">
        <f t="shared" si="10"/>
        <v>3450.5</v>
      </c>
      <c r="Q10" s="91">
        <f t="shared" si="2"/>
        <v>0.97465886939571145</v>
      </c>
      <c r="R10" s="92">
        <f t="shared" si="3"/>
        <v>0.956383132879293</v>
      </c>
      <c r="S10" s="93">
        <f t="shared" si="4"/>
        <v>0.92592592592592582</v>
      </c>
      <c r="T10" s="94">
        <f t="shared" si="5"/>
        <v>0.98507462686567182</v>
      </c>
      <c r="U10" s="95">
        <f t="shared" si="6"/>
        <v>0.85050967977596503</v>
      </c>
      <c r="V10" s="96">
        <f t="shared" si="7"/>
        <v>0.82895680290055063</v>
      </c>
      <c r="W10" s="96">
        <f t="shared" si="8"/>
        <v>0.84618783975493717</v>
      </c>
      <c r="X10" s="97">
        <f t="shared" si="9"/>
        <v>1.05</v>
      </c>
      <c r="Y10" s="98">
        <f t="shared" si="9"/>
        <v>1.1000000000000001</v>
      </c>
      <c r="Z10" s="98">
        <f t="shared" si="9"/>
        <v>1.1880000000000002</v>
      </c>
      <c r="AA10" s="99">
        <f t="shared" si="9"/>
        <v>1.1166666666666667</v>
      </c>
      <c r="AB10" s="120"/>
      <c r="AC10" s="120"/>
      <c r="AD10" s="120"/>
      <c r="AE10" s="120"/>
      <c r="AF10" s="120"/>
      <c r="AG10" s="120"/>
      <c r="AH10" s="120"/>
      <c r="AI10" s="120"/>
    </row>
    <row r="11" spans="1:35" ht="15" customHeight="1" x14ac:dyDescent="0.25">
      <c r="A11" s="114"/>
      <c r="B11" s="86">
        <v>160</v>
      </c>
      <c r="C11" s="87" t="s">
        <v>183</v>
      </c>
      <c r="D11" s="87" t="s">
        <v>41</v>
      </c>
      <c r="E11" s="88">
        <v>1605</v>
      </c>
      <c r="F11" s="89">
        <v>1605</v>
      </c>
      <c r="G11" s="89">
        <v>1468</v>
      </c>
      <c r="H11" s="90">
        <v>58</v>
      </c>
      <c r="I11" s="88">
        <v>109308</v>
      </c>
      <c r="J11" s="89">
        <v>115012</v>
      </c>
      <c r="K11" s="88">
        <f>G11/F11*J11</f>
        <v>105194.77632398753</v>
      </c>
      <c r="L11" s="90">
        <v>2865</v>
      </c>
      <c r="M11" s="89">
        <f t="shared" si="0"/>
        <v>105194.77632398753</v>
      </c>
      <c r="N11" s="90">
        <f t="shared" si="1"/>
        <v>4156.1968847352027</v>
      </c>
      <c r="O11" s="89">
        <f>K11*0.9</f>
        <v>94675.298691588789</v>
      </c>
      <c r="P11" s="90">
        <f t="shared" si="10"/>
        <v>2950.9500000000003</v>
      </c>
      <c r="Q11" s="91">
        <f t="shared" si="2"/>
        <v>1.1111111111111109</v>
      </c>
      <c r="R11" s="92">
        <f t="shared" si="3"/>
        <v>1.408426738757079</v>
      </c>
      <c r="S11" s="93">
        <f t="shared" si="4"/>
        <v>1</v>
      </c>
      <c r="T11" s="94">
        <f t="shared" si="5"/>
        <v>1.4506795409197915</v>
      </c>
      <c r="U11" s="95">
        <f t="shared" si="6"/>
        <v>0.82317757009345793</v>
      </c>
      <c r="V11" s="96">
        <f t="shared" si="7"/>
        <v>0.91464174454828662</v>
      </c>
      <c r="W11" s="96">
        <f t="shared" si="8"/>
        <v>0.96237033267453009</v>
      </c>
      <c r="X11" s="97">
        <f t="shared" si="9"/>
        <v>68.104672897196266</v>
      </c>
      <c r="Y11" s="98">
        <f t="shared" si="9"/>
        <v>71.65856697819315</v>
      </c>
      <c r="Z11" s="98">
        <f t="shared" si="9"/>
        <v>71.65856697819315</v>
      </c>
      <c r="AA11" s="99">
        <f t="shared" si="9"/>
        <v>49.396551724137929</v>
      </c>
      <c r="AB11" s="120"/>
      <c r="AC11" s="120"/>
      <c r="AD11" s="120"/>
      <c r="AE11" s="120"/>
      <c r="AF11" s="120"/>
      <c r="AG11" s="120"/>
      <c r="AH11" s="120"/>
      <c r="AI11" s="120"/>
    </row>
    <row r="12" spans="1:35" ht="15" customHeight="1" x14ac:dyDescent="0.25">
      <c r="A12" s="114"/>
      <c r="B12" s="86">
        <v>170</v>
      </c>
      <c r="C12" s="127" t="s">
        <v>184</v>
      </c>
      <c r="D12" s="87" t="s">
        <v>41</v>
      </c>
      <c r="E12" s="88">
        <v>27</v>
      </c>
      <c r="F12" s="89">
        <v>25</v>
      </c>
      <c r="G12" s="89">
        <v>18</v>
      </c>
      <c r="H12" s="90">
        <v>1</v>
      </c>
      <c r="I12" s="88">
        <v>5552</v>
      </c>
      <c r="J12" s="89">
        <v>5230</v>
      </c>
      <c r="K12" s="88">
        <f>G12/F12*J12*1.1</f>
        <v>4142.16</v>
      </c>
      <c r="L12" s="90">
        <v>230</v>
      </c>
      <c r="M12" s="89">
        <f t="shared" si="0"/>
        <v>3765.6</v>
      </c>
      <c r="N12" s="90">
        <f t="shared" si="1"/>
        <v>209.20000000000002</v>
      </c>
      <c r="O12" s="89">
        <f>K12*1.05</f>
        <v>4349.268</v>
      </c>
      <c r="P12" s="90">
        <f t="shared" si="10"/>
        <v>236.9</v>
      </c>
      <c r="Q12" s="91">
        <f t="shared" si="2"/>
        <v>0.86580086580086579</v>
      </c>
      <c r="R12" s="92">
        <f t="shared" si="3"/>
        <v>0.8830730265934994</v>
      </c>
      <c r="S12" s="93">
        <f t="shared" si="4"/>
        <v>0.90909090909090906</v>
      </c>
      <c r="T12" s="94">
        <f t="shared" si="5"/>
        <v>0.90956521739130447</v>
      </c>
      <c r="U12" s="95">
        <f t="shared" si="6"/>
        <v>0.83160000000000001</v>
      </c>
      <c r="V12" s="96">
        <f t="shared" si="7"/>
        <v>0.72</v>
      </c>
      <c r="W12" s="96">
        <f t="shared" si="8"/>
        <v>0.67824207492795385</v>
      </c>
      <c r="X12" s="97">
        <f t="shared" si="9"/>
        <v>205.62962962962962</v>
      </c>
      <c r="Y12" s="98">
        <f t="shared" si="9"/>
        <v>209.2</v>
      </c>
      <c r="Z12" s="98">
        <f t="shared" si="9"/>
        <v>230.12</v>
      </c>
      <c r="AA12" s="99">
        <f t="shared" si="9"/>
        <v>230</v>
      </c>
      <c r="AB12" s="120"/>
      <c r="AC12" s="120"/>
      <c r="AD12" s="120"/>
      <c r="AE12" s="120"/>
      <c r="AF12" s="120"/>
      <c r="AG12" s="120"/>
      <c r="AH12" s="120"/>
      <c r="AI12" s="120"/>
    </row>
    <row r="13" spans="1:35" x14ac:dyDescent="0.25">
      <c r="A13" s="114"/>
      <c r="B13" s="128"/>
      <c r="C13" s="100" t="s">
        <v>176</v>
      </c>
      <c r="D13" s="100"/>
      <c r="E13" s="101"/>
      <c r="F13" s="102"/>
      <c r="G13" s="102"/>
      <c r="H13" s="103"/>
      <c r="I13" s="101">
        <f t="shared" ref="I13:P13" si="11">SUM(I5:I12)</f>
        <v>2833543</v>
      </c>
      <c r="J13" s="102">
        <f t="shared" si="11"/>
        <v>2714076.8</v>
      </c>
      <c r="K13" s="101">
        <f t="shared" si="11"/>
        <v>2510878.2759032268</v>
      </c>
      <c r="L13" s="103">
        <f t="shared" si="11"/>
        <v>11841</v>
      </c>
      <c r="M13" s="101">
        <f t="shared" si="11"/>
        <v>2537494.8806329025</v>
      </c>
      <c r="N13" s="103">
        <f t="shared" si="11"/>
        <v>13332.33808284831</v>
      </c>
      <c r="O13" s="101">
        <f t="shared" si="11"/>
        <v>2487995.2238965435</v>
      </c>
      <c r="P13" s="103">
        <f t="shared" si="11"/>
        <v>12141.93</v>
      </c>
      <c r="Q13" s="104">
        <f t="shared" si="2"/>
        <v>1.0198953986168975</v>
      </c>
      <c r="R13" s="105">
        <f t="shared" si="3"/>
        <v>1.0980410925485742</v>
      </c>
      <c r="S13" s="106">
        <f t="shared" si="4"/>
        <v>1.0106005157578182</v>
      </c>
      <c r="T13" s="107">
        <f t="shared" si="5"/>
        <v>1.1259469709355889</v>
      </c>
      <c r="U13" s="108">
        <f t="shared" si="6"/>
        <v>0.91670037631084855</v>
      </c>
      <c r="V13" s="109">
        <f t="shared" si="7"/>
        <v>0.93493849570981291</v>
      </c>
      <c r="W13" s="109">
        <f t="shared" si="8"/>
        <v>0.89552015996683387</v>
      </c>
      <c r="X13" s="110"/>
      <c r="Y13" s="111"/>
      <c r="Z13" s="111"/>
      <c r="AA13" s="112"/>
      <c r="AB13" s="120"/>
      <c r="AC13" s="120"/>
      <c r="AD13" s="120"/>
      <c r="AE13" s="120"/>
      <c r="AF13" s="120"/>
      <c r="AG13" s="120"/>
      <c r="AH13" s="120"/>
      <c r="AI13" s="120"/>
    </row>
    <row r="14" spans="1:35" x14ac:dyDescent="0.25">
      <c r="A14" s="114"/>
      <c r="B14" s="129"/>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0"/>
      <c r="AC14" s="120"/>
      <c r="AD14" s="120"/>
      <c r="AE14" s="120"/>
      <c r="AF14" s="120"/>
      <c r="AG14" s="120"/>
      <c r="AH14" s="120"/>
      <c r="AI14" s="120"/>
    </row>
    <row r="15" spans="1:35" ht="13.5" customHeight="1" x14ac:dyDescent="0.25">
      <c r="A15" s="114"/>
      <c r="B15" s="115"/>
      <c r="C15" s="115"/>
      <c r="D15" s="115"/>
      <c r="E15" s="116" t="s">
        <v>170</v>
      </c>
      <c r="F15" s="116" t="s">
        <v>171</v>
      </c>
      <c r="G15" s="116"/>
      <c r="H15" s="116"/>
      <c r="I15" s="116"/>
      <c r="J15" s="115"/>
      <c r="K15" s="115"/>
      <c r="L15" s="115"/>
      <c r="M15" s="115"/>
      <c r="N15" s="115"/>
      <c r="O15" s="115"/>
      <c r="P15" s="115"/>
      <c r="Q15" s="115"/>
      <c r="R15" s="115"/>
      <c r="S15" s="115"/>
      <c r="T15" s="115"/>
      <c r="U15" s="115"/>
      <c r="V15" s="115"/>
      <c r="W15" s="115"/>
      <c r="X15" s="115"/>
      <c r="Y15" s="115"/>
      <c r="Z15" s="115"/>
      <c r="AA15" s="115"/>
      <c r="AB15" s="120"/>
      <c r="AC15" s="120"/>
      <c r="AD15" s="120"/>
      <c r="AE15" s="120"/>
      <c r="AF15" s="120"/>
      <c r="AG15" s="120"/>
      <c r="AH15" s="120"/>
      <c r="AI15" s="120"/>
    </row>
    <row r="16" spans="1:35" ht="13.5" customHeight="1" x14ac:dyDescent="0.25">
      <c r="A16" s="114"/>
      <c r="B16" s="115"/>
      <c r="C16" s="115"/>
      <c r="D16" s="115"/>
      <c r="E16" s="116"/>
      <c r="F16" s="116" t="s">
        <v>172</v>
      </c>
      <c r="G16" s="116"/>
      <c r="H16" s="116"/>
      <c r="I16" s="116"/>
      <c r="J16" s="115"/>
      <c r="K16" s="115"/>
      <c r="L16" s="115"/>
      <c r="M16" s="115"/>
      <c r="N16" s="115"/>
      <c r="O16" s="115"/>
      <c r="P16" s="115"/>
      <c r="Q16" s="115"/>
      <c r="R16" s="115"/>
      <c r="S16" s="115"/>
      <c r="T16" s="115"/>
      <c r="U16" s="115"/>
      <c r="V16" s="115"/>
      <c r="W16" s="115"/>
      <c r="X16" s="115"/>
      <c r="Y16" s="115"/>
      <c r="Z16" s="115"/>
      <c r="AA16" s="115"/>
      <c r="AB16" s="120"/>
      <c r="AC16" s="120"/>
      <c r="AD16" s="120"/>
      <c r="AE16" s="120"/>
      <c r="AF16" s="120"/>
      <c r="AG16" s="120"/>
      <c r="AH16" s="120"/>
      <c r="AI16" s="120"/>
    </row>
    <row r="17" spans="1:35" ht="13.5" customHeight="1" x14ac:dyDescent="0.25">
      <c r="A17" s="114"/>
      <c r="B17" s="115"/>
      <c r="C17" s="115"/>
      <c r="D17" s="115"/>
      <c r="E17" s="116"/>
      <c r="F17" s="116" t="s">
        <v>173</v>
      </c>
      <c r="G17" s="116"/>
      <c r="H17" s="116"/>
      <c r="I17" s="116"/>
      <c r="J17" s="115"/>
      <c r="K17" s="115"/>
      <c r="L17" s="115"/>
      <c r="M17" s="115"/>
      <c r="N17" s="115"/>
      <c r="O17" s="115"/>
      <c r="P17" s="115"/>
      <c r="Q17" s="115"/>
      <c r="R17" s="115"/>
      <c r="S17" s="115"/>
      <c r="T17" s="115"/>
      <c r="U17" s="115"/>
      <c r="V17" s="115"/>
      <c r="W17" s="115"/>
      <c r="X17" s="115"/>
      <c r="Y17" s="115"/>
      <c r="Z17" s="115"/>
      <c r="AA17" s="115"/>
      <c r="AB17" s="120"/>
      <c r="AC17" s="120"/>
      <c r="AD17" s="120"/>
      <c r="AE17" s="120"/>
      <c r="AF17" s="120"/>
      <c r="AG17" s="120"/>
      <c r="AH17" s="120"/>
      <c r="AI17" s="120"/>
    </row>
    <row r="18" spans="1:35" ht="13.5" customHeight="1" x14ac:dyDescent="0.25">
      <c r="A18" s="114"/>
      <c r="B18" s="115"/>
      <c r="C18" s="115"/>
      <c r="D18" s="115"/>
      <c r="E18" s="116"/>
      <c r="F18" s="116" t="s">
        <v>174</v>
      </c>
      <c r="G18" s="116"/>
      <c r="H18" s="116"/>
      <c r="I18" s="116"/>
      <c r="J18" s="115"/>
      <c r="K18" s="115"/>
      <c r="L18" s="115"/>
      <c r="M18" s="115"/>
      <c r="N18" s="115"/>
      <c r="O18" s="115"/>
      <c r="P18" s="115"/>
      <c r="Q18" s="115"/>
      <c r="R18" s="115"/>
      <c r="S18" s="115"/>
      <c r="T18" s="115"/>
      <c r="U18" s="115"/>
      <c r="V18" s="115"/>
      <c r="W18" s="115"/>
      <c r="X18" s="115"/>
      <c r="Y18" s="115"/>
      <c r="Z18" s="115"/>
      <c r="AA18" s="115"/>
      <c r="AB18" s="120"/>
      <c r="AC18" s="120"/>
      <c r="AD18" s="120"/>
      <c r="AE18" s="120"/>
      <c r="AF18" s="120"/>
      <c r="AG18" s="120"/>
      <c r="AH18" s="120"/>
      <c r="AI18" s="120"/>
    </row>
    <row r="19" spans="1:35" ht="13.5" customHeight="1" x14ac:dyDescent="0.25">
      <c r="A19" s="114"/>
      <c r="B19" s="115"/>
      <c r="C19" s="115"/>
      <c r="D19" s="115"/>
      <c r="E19" s="116"/>
      <c r="F19" s="116" t="s">
        <v>175</v>
      </c>
      <c r="G19" s="116"/>
      <c r="H19" s="116"/>
      <c r="I19" s="116"/>
      <c r="J19" s="115"/>
      <c r="K19" s="115"/>
      <c r="L19" s="115"/>
      <c r="M19" s="115"/>
      <c r="N19" s="115"/>
      <c r="O19" s="115"/>
      <c r="P19" s="115"/>
      <c r="Q19" s="115"/>
      <c r="R19" s="115"/>
      <c r="S19" s="115"/>
      <c r="T19" s="115"/>
      <c r="U19" s="115"/>
      <c r="V19" s="115"/>
      <c r="W19" s="115"/>
      <c r="X19" s="115"/>
      <c r="Y19" s="115"/>
      <c r="Z19" s="115"/>
      <c r="AA19" s="115"/>
      <c r="AB19" s="120"/>
      <c r="AC19" s="120"/>
      <c r="AD19" s="120"/>
      <c r="AE19" s="120"/>
      <c r="AF19" s="120"/>
      <c r="AG19" s="120"/>
      <c r="AH19" s="120"/>
      <c r="AI19" s="120"/>
    </row>
    <row r="20" spans="1:35" x14ac:dyDescent="0.25">
      <c r="A20" s="114"/>
      <c r="B20" s="115"/>
      <c r="C20" s="115"/>
      <c r="D20" s="115"/>
      <c r="E20" s="115"/>
      <c r="F20" s="130"/>
      <c r="G20" s="115"/>
      <c r="H20" s="115"/>
      <c r="I20" s="115"/>
      <c r="J20" s="115"/>
      <c r="K20" s="115"/>
      <c r="L20" s="115"/>
      <c r="M20" s="115"/>
      <c r="N20" s="115"/>
      <c r="O20" s="115"/>
      <c r="P20" s="115"/>
      <c r="Q20" s="115"/>
      <c r="R20" s="115"/>
      <c r="S20" s="115"/>
      <c r="T20" s="115"/>
      <c r="U20" s="115"/>
      <c r="V20" s="115"/>
      <c r="W20" s="115"/>
      <c r="X20" s="115"/>
      <c r="Y20" s="115"/>
      <c r="Z20" s="115"/>
      <c r="AA20" s="115"/>
      <c r="AB20" s="120"/>
      <c r="AC20" s="120"/>
      <c r="AD20" s="120"/>
      <c r="AE20" s="120"/>
      <c r="AF20" s="120"/>
      <c r="AG20" s="120"/>
      <c r="AH20" s="120"/>
      <c r="AI20" s="120"/>
    </row>
    <row r="21" spans="1:35" x14ac:dyDescent="0.25">
      <c r="A21" s="114"/>
      <c r="B21" s="114"/>
      <c r="C21" s="114"/>
      <c r="D21" s="114"/>
      <c r="E21" s="114"/>
      <c r="F21" s="131"/>
      <c r="G21" s="114"/>
      <c r="H21" s="114"/>
      <c r="I21" s="114"/>
      <c r="J21" s="114"/>
      <c r="K21" s="114"/>
      <c r="L21" s="114"/>
      <c r="M21" s="114"/>
      <c r="N21" s="114"/>
      <c r="O21" s="114"/>
      <c r="P21" s="114"/>
      <c r="Q21" s="114"/>
      <c r="R21" s="114"/>
      <c r="S21" s="114"/>
      <c r="T21" s="114"/>
      <c r="U21" s="114"/>
      <c r="V21" s="114"/>
      <c r="W21" s="114"/>
      <c r="X21" s="114"/>
      <c r="Y21" s="114"/>
      <c r="Z21" s="114"/>
      <c r="AA21" s="114"/>
      <c r="AB21" s="120"/>
      <c r="AC21" s="120"/>
      <c r="AD21" s="120"/>
      <c r="AE21" s="120"/>
      <c r="AF21" s="120"/>
      <c r="AG21" s="120"/>
      <c r="AH21" s="120"/>
      <c r="AI21" s="120"/>
    </row>
    <row r="22" spans="1:35" x14ac:dyDescent="0.25">
      <c r="A22" s="114"/>
      <c r="B22" s="114"/>
      <c r="C22" s="114"/>
      <c r="D22" s="114"/>
      <c r="E22" s="114"/>
      <c r="F22" s="131"/>
      <c r="G22" s="114"/>
      <c r="H22" s="114"/>
      <c r="I22" s="114"/>
      <c r="J22" s="114"/>
      <c r="K22" s="114"/>
      <c r="L22" s="114"/>
      <c r="M22" s="114"/>
      <c r="N22" s="114"/>
      <c r="O22" s="114"/>
      <c r="P22" s="114"/>
      <c r="Q22" s="114"/>
      <c r="R22" s="114"/>
      <c r="S22" s="114"/>
      <c r="T22" s="114"/>
      <c r="U22" s="114"/>
      <c r="V22" s="114"/>
      <c r="W22" s="114"/>
      <c r="X22" s="114"/>
      <c r="Y22" s="114"/>
      <c r="Z22" s="114"/>
      <c r="AA22" s="114"/>
      <c r="AB22" s="120"/>
      <c r="AC22" s="120"/>
      <c r="AD22" s="120"/>
      <c r="AE22" s="120"/>
      <c r="AF22" s="120"/>
      <c r="AG22" s="120"/>
      <c r="AH22" s="120"/>
      <c r="AI22" s="120"/>
    </row>
    <row r="23" spans="1:35" x14ac:dyDescent="0.25">
      <c r="A23" s="76"/>
      <c r="B23" s="76"/>
      <c r="C23" s="76"/>
      <c r="D23" s="76"/>
      <c r="E23" s="113"/>
      <c r="F23" s="113"/>
      <c r="G23" s="113"/>
      <c r="H23" s="113"/>
      <c r="I23" s="113"/>
      <c r="J23" s="113"/>
      <c r="K23" s="113"/>
      <c r="L23" s="113"/>
      <c r="M23" s="113"/>
      <c r="N23" s="113"/>
      <c r="O23" s="113"/>
      <c r="P23" s="113"/>
      <c r="Q23" s="113"/>
      <c r="R23" s="113"/>
      <c r="S23" s="113"/>
      <c r="T23" s="113"/>
      <c r="U23" s="113"/>
      <c r="V23" s="113"/>
      <c r="W23" s="113"/>
      <c r="X23" s="113"/>
      <c r="Y23" s="113"/>
      <c r="Z23" s="113"/>
      <c r="AA23" s="113"/>
    </row>
    <row r="24" spans="1:35" x14ac:dyDescent="0.25">
      <c r="A24" s="76"/>
      <c r="B24" s="76"/>
      <c r="C24" s="76"/>
      <c r="D24" s="76"/>
      <c r="E24" s="113"/>
      <c r="F24" s="113"/>
      <c r="G24" s="113"/>
      <c r="H24" s="113"/>
      <c r="I24" s="113"/>
      <c r="J24" s="113"/>
      <c r="K24" s="113"/>
      <c r="L24" s="113"/>
      <c r="M24" s="113"/>
      <c r="N24" s="113"/>
      <c r="O24" s="113"/>
      <c r="P24" s="113"/>
      <c r="Q24" s="113"/>
      <c r="R24" s="113"/>
      <c r="S24" s="113"/>
      <c r="T24" s="113"/>
      <c r="U24" s="113"/>
      <c r="V24" s="113"/>
      <c r="W24" s="113"/>
      <c r="X24" s="113"/>
      <c r="Y24" s="113"/>
      <c r="Z24" s="113"/>
      <c r="AA24" s="113"/>
    </row>
    <row r="25" spans="1:35" x14ac:dyDescent="0.25">
      <c r="A25" s="76"/>
      <c r="B25" s="76"/>
      <c r="C25" s="76"/>
      <c r="D25" s="76"/>
      <c r="E25" s="113"/>
      <c r="F25" s="113"/>
      <c r="G25" s="113"/>
      <c r="H25" s="113"/>
      <c r="I25" s="113"/>
      <c r="J25" s="113"/>
      <c r="K25" s="113"/>
      <c r="L25" s="113"/>
      <c r="M25" s="113"/>
      <c r="N25" s="113"/>
      <c r="O25" s="113"/>
      <c r="P25" s="113"/>
      <c r="Q25" s="113"/>
      <c r="R25" s="113"/>
      <c r="S25" s="113"/>
      <c r="T25" s="113"/>
      <c r="U25" s="113"/>
      <c r="V25" s="113"/>
      <c r="W25" s="113"/>
      <c r="X25" s="113"/>
      <c r="Y25" s="113"/>
      <c r="Z25" s="113"/>
      <c r="AA25" s="113"/>
    </row>
    <row r="26" spans="1:35" x14ac:dyDescent="0.25">
      <c r="A26" s="76"/>
      <c r="B26" s="76"/>
      <c r="C26" s="76"/>
      <c r="D26" s="76"/>
      <c r="E26" s="113"/>
      <c r="F26" s="113"/>
      <c r="G26" s="113"/>
      <c r="H26" s="113"/>
      <c r="I26" s="113"/>
      <c r="J26" s="113"/>
      <c r="K26" s="113"/>
      <c r="L26" s="113"/>
      <c r="M26" s="113"/>
      <c r="N26" s="113"/>
      <c r="O26" s="113"/>
      <c r="P26" s="113"/>
      <c r="Q26" s="113"/>
      <c r="R26" s="113"/>
      <c r="S26" s="113"/>
      <c r="T26" s="113"/>
      <c r="U26" s="113"/>
      <c r="V26" s="113"/>
      <c r="W26" s="113"/>
      <c r="X26" s="113"/>
      <c r="Y26" s="113"/>
      <c r="Z26" s="113"/>
      <c r="AA26" s="113"/>
    </row>
    <row r="27" spans="1:35" x14ac:dyDescent="0.25">
      <c r="A27" s="76"/>
      <c r="B27" s="76"/>
      <c r="C27" s="76"/>
      <c r="D27" s="76"/>
      <c r="E27" s="113"/>
      <c r="F27" s="113"/>
      <c r="G27" s="113"/>
      <c r="H27" s="113"/>
      <c r="I27" s="113"/>
      <c r="J27" s="113"/>
      <c r="K27" s="113"/>
      <c r="L27" s="113"/>
      <c r="M27" s="113"/>
      <c r="N27" s="113"/>
      <c r="O27" s="113"/>
      <c r="P27" s="113"/>
      <c r="Q27" s="113"/>
      <c r="R27" s="113"/>
      <c r="S27" s="113"/>
      <c r="T27" s="113"/>
      <c r="U27" s="113"/>
      <c r="V27" s="113"/>
      <c r="W27" s="113"/>
      <c r="X27" s="113"/>
      <c r="Y27" s="113"/>
      <c r="Z27" s="113"/>
      <c r="AA27" s="113"/>
    </row>
    <row r="28" spans="1:35" x14ac:dyDescent="0.25">
      <c r="A28" s="76"/>
      <c r="B28" s="76"/>
      <c r="C28" s="76"/>
      <c r="D28" s="76"/>
      <c r="E28" s="113"/>
      <c r="F28" s="113"/>
      <c r="G28" s="113"/>
      <c r="H28" s="113"/>
      <c r="I28" s="113"/>
      <c r="J28" s="113"/>
      <c r="K28" s="113"/>
      <c r="L28" s="113"/>
      <c r="M28" s="113"/>
      <c r="N28" s="113"/>
      <c r="O28" s="113"/>
      <c r="P28" s="113"/>
      <c r="Q28" s="113"/>
      <c r="R28" s="113"/>
      <c r="S28" s="113"/>
      <c r="T28" s="113"/>
      <c r="U28" s="113"/>
      <c r="V28" s="113"/>
      <c r="W28" s="113"/>
      <c r="X28" s="113"/>
      <c r="Y28" s="113"/>
      <c r="Z28" s="113"/>
      <c r="AA28" s="113"/>
    </row>
    <row r="29" spans="1:35" x14ac:dyDescent="0.25">
      <c r="A29" s="76"/>
      <c r="B29" s="76"/>
      <c r="C29" s="76"/>
      <c r="D29" s="76"/>
      <c r="E29" s="113"/>
      <c r="F29" s="113"/>
      <c r="G29" s="113"/>
      <c r="H29" s="113"/>
      <c r="I29" s="113"/>
      <c r="J29" s="113"/>
      <c r="K29" s="113"/>
      <c r="L29" s="113"/>
      <c r="M29" s="113"/>
      <c r="N29" s="113"/>
      <c r="O29" s="113"/>
      <c r="P29" s="113"/>
      <c r="Q29" s="113"/>
      <c r="R29" s="113"/>
      <c r="S29" s="113"/>
      <c r="T29" s="113"/>
      <c r="U29" s="113"/>
      <c r="V29" s="113"/>
      <c r="W29" s="113"/>
      <c r="X29" s="113"/>
      <c r="Y29" s="113"/>
      <c r="Z29" s="113"/>
      <c r="AA29" s="113"/>
    </row>
    <row r="30" spans="1:35" x14ac:dyDescent="0.25">
      <c r="A30" s="76"/>
      <c r="B30" s="76"/>
      <c r="C30" s="76"/>
      <c r="D30" s="76"/>
      <c r="E30" s="113"/>
      <c r="F30" s="113"/>
      <c r="G30" s="113"/>
      <c r="H30" s="113"/>
      <c r="I30" s="113"/>
      <c r="J30" s="113"/>
      <c r="K30" s="113"/>
      <c r="L30" s="113"/>
      <c r="M30" s="113"/>
      <c r="N30" s="113"/>
      <c r="O30" s="113"/>
      <c r="P30" s="113"/>
      <c r="Q30" s="113"/>
      <c r="R30" s="113"/>
      <c r="S30" s="113"/>
      <c r="T30" s="113"/>
      <c r="U30" s="113"/>
      <c r="V30" s="113"/>
      <c r="W30" s="113"/>
      <c r="X30" s="113"/>
      <c r="Y30" s="113"/>
      <c r="Z30" s="113"/>
      <c r="AA30" s="113"/>
    </row>
    <row r="31" spans="1:35" x14ac:dyDescent="0.25">
      <c r="A31" s="76"/>
      <c r="B31" s="76"/>
      <c r="C31" s="76"/>
      <c r="D31" s="76"/>
      <c r="E31" s="113"/>
      <c r="F31" s="113"/>
      <c r="G31" s="113"/>
      <c r="H31" s="113"/>
      <c r="I31" s="113"/>
      <c r="J31" s="113"/>
      <c r="K31" s="113"/>
      <c r="L31" s="113"/>
      <c r="M31" s="113"/>
      <c r="N31" s="113"/>
      <c r="O31" s="113"/>
      <c r="P31" s="113"/>
      <c r="Q31" s="113"/>
      <c r="R31" s="113"/>
      <c r="S31" s="113"/>
      <c r="T31" s="113"/>
      <c r="U31" s="113"/>
      <c r="V31" s="113"/>
      <c r="W31" s="113"/>
      <c r="X31" s="113"/>
      <c r="Y31" s="113"/>
      <c r="Z31" s="113"/>
      <c r="AA31" s="113"/>
    </row>
    <row r="32" spans="1:35" x14ac:dyDescent="0.25">
      <c r="A32" s="76"/>
      <c r="B32" s="76"/>
      <c r="C32" s="76"/>
      <c r="D32" s="76"/>
      <c r="E32" s="113"/>
      <c r="F32" s="113"/>
      <c r="G32" s="113"/>
      <c r="H32" s="113"/>
      <c r="I32" s="113"/>
      <c r="J32" s="113"/>
      <c r="K32" s="113"/>
      <c r="L32" s="113"/>
      <c r="M32" s="113"/>
      <c r="N32" s="113"/>
      <c r="O32" s="113"/>
      <c r="P32" s="113"/>
      <c r="Q32" s="113"/>
      <c r="R32" s="113"/>
      <c r="S32" s="113"/>
      <c r="T32" s="113"/>
      <c r="U32" s="113"/>
      <c r="V32" s="113"/>
      <c r="W32" s="113"/>
      <c r="X32" s="113"/>
      <c r="Y32" s="113"/>
      <c r="Z32" s="113"/>
      <c r="AA32" s="113"/>
    </row>
    <row r="33" spans="1:27" x14ac:dyDescent="0.25">
      <c r="A33" s="76"/>
      <c r="B33" s="76"/>
      <c r="C33" s="76"/>
      <c r="D33" s="76"/>
      <c r="E33" s="113"/>
      <c r="F33" s="113"/>
      <c r="G33" s="113"/>
      <c r="H33" s="113"/>
      <c r="I33" s="113"/>
      <c r="J33" s="113"/>
      <c r="K33" s="113"/>
      <c r="L33" s="113"/>
      <c r="M33" s="113"/>
      <c r="N33" s="113"/>
      <c r="O33" s="113"/>
      <c r="P33" s="113"/>
      <c r="Q33" s="113"/>
      <c r="R33" s="113"/>
      <c r="S33" s="113"/>
      <c r="T33" s="113"/>
      <c r="U33" s="113"/>
      <c r="V33" s="113"/>
      <c r="W33" s="113"/>
      <c r="X33" s="113"/>
      <c r="Y33" s="113"/>
      <c r="Z33" s="113"/>
      <c r="AA33" s="113"/>
    </row>
    <row r="34" spans="1:27" x14ac:dyDescent="0.25">
      <c r="A34" s="76"/>
      <c r="B34" s="76"/>
      <c r="C34" s="76"/>
      <c r="D34" s="76"/>
      <c r="E34" s="113"/>
      <c r="F34" s="113"/>
      <c r="G34" s="113"/>
      <c r="H34" s="113"/>
      <c r="I34" s="113"/>
      <c r="J34" s="113"/>
      <c r="K34" s="113"/>
      <c r="L34" s="113"/>
      <c r="M34" s="113"/>
      <c r="N34" s="113"/>
      <c r="O34" s="113"/>
      <c r="P34" s="113"/>
      <c r="Q34" s="113"/>
      <c r="R34" s="113"/>
      <c r="S34" s="113"/>
      <c r="T34" s="113"/>
      <c r="U34" s="113"/>
      <c r="V34" s="113"/>
      <c r="W34" s="113"/>
      <c r="X34" s="113"/>
      <c r="Y34" s="113"/>
      <c r="Z34" s="113"/>
      <c r="AA34" s="113"/>
    </row>
    <row r="35" spans="1:27" x14ac:dyDescent="0.25">
      <c r="A35" s="76"/>
      <c r="B35" s="76"/>
      <c r="C35" s="76"/>
      <c r="D35" s="76"/>
      <c r="E35" s="113"/>
      <c r="F35" s="113"/>
      <c r="G35" s="113"/>
      <c r="H35" s="113"/>
      <c r="I35" s="113"/>
      <c r="J35" s="113"/>
      <c r="K35" s="113"/>
      <c r="L35" s="113"/>
      <c r="M35" s="113"/>
      <c r="N35" s="113"/>
      <c r="O35" s="113"/>
      <c r="P35" s="113"/>
      <c r="Q35" s="113"/>
      <c r="R35" s="113"/>
      <c r="S35" s="113"/>
      <c r="T35" s="113"/>
      <c r="U35" s="113"/>
      <c r="V35" s="113"/>
      <c r="W35" s="113"/>
      <c r="X35" s="113"/>
      <c r="Y35" s="113"/>
      <c r="Z35" s="113"/>
      <c r="AA35" s="113"/>
    </row>
    <row r="36" spans="1:27" x14ac:dyDescent="0.25">
      <c r="A36" s="76"/>
      <c r="B36" s="76"/>
      <c r="C36" s="76"/>
      <c r="D36" s="76"/>
      <c r="E36" s="113"/>
      <c r="F36" s="113"/>
      <c r="G36" s="113"/>
      <c r="H36" s="113"/>
      <c r="I36" s="113"/>
      <c r="J36" s="113"/>
      <c r="K36" s="113"/>
      <c r="L36" s="113"/>
      <c r="M36" s="113"/>
      <c r="N36" s="113"/>
      <c r="O36" s="113"/>
      <c r="P36" s="113"/>
      <c r="Q36" s="113"/>
      <c r="R36" s="113"/>
      <c r="S36" s="113"/>
      <c r="T36" s="113"/>
      <c r="U36" s="113"/>
      <c r="V36" s="113"/>
      <c r="W36" s="113"/>
      <c r="X36" s="113"/>
      <c r="Y36" s="113"/>
      <c r="Z36" s="113"/>
      <c r="AA36" s="113"/>
    </row>
    <row r="37" spans="1:27" x14ac:dyDescent="0.25">
      <c r="A37" s="76"/>
      <c r="B37" s="76"/>
      <c r="C37" s="76"/>
      <c r="D37" s="76"/>
      <c r="E37" s="113"/>
      <c r="F37" s="113"/>
      <c r="G37" s="113"/>
      <c r="H37" s="113"/>
      <c r="I37" s="113"/>
      <c r="J37" s="113"/>
      <c r="K37" s="113"/>
      <c r="L37" s="113"/>
      <c r="M37" s="113"/>
      <c r="N37" s="113"/>
      <c r="O37" s="113"/>
      <c r="P37" s="113"/>
      <c r="Q37" s="113"/>
      <c r="R37" s="113"/>
      <c r="S37" s="113"/>
      <c r="T37" s="113"/>
      <c r="U37" s="113"/>
      <c r="V37" s="113"/>
      <c r="W37" s="113"/>
      <c r="X37" s="113"/>
      <c r="Y37" s="113"/>
      <c r="Z37" s="113"/>
      <c r="AA37" s="113"/>
    </row>
    <row r="38" spans="1:27" x14ac:dyDescent="0.25">
      <c r="A38" s="76"/>
      <c r="B38" s="76"/>
      <c r="C38" s="76"/>
      <c r="D38" s="76"/>
      <c r="E38" s="113"/>
      <c r="F38" s="113"/>
      <c r="G38" s="113"/>
      <c r="H38" s="113"/>
      <c r="I38" s="113"/>
      <c r="J38" s="113"/>
      <c r="K38" s="113"/>
      <c r="L38" s="113"/>
      <c r="M38" s="113"/>
      <c r="N38" s="113"/>
      <c r="O38" s="113"/>
      <c r="P38" s="113"/>
      <c r="Q38" s="113"/>
      <c r="R38" s="113"/>
      <c r="S38" s="113"/>
      <c r="T38" s="113"/>
      <c r="U38" s="113"/>
      <c r="V38" s="113"/>
      <c r="W38" s="113"/>
      <c r="X38" s="113"/>
      <c r="Y38" s="113"/>
      <c r="Z38" s="113"/>
      <c r="AA38" s="113"/>
    </row>
    <row r="39" spans="1:27" x14ac:dyDescent="0.25">
      <c r="A39" s="76"/>
      <c r="B39" s="76"/>
      <c r="C39" s="76"/>
      <c r="D39" s="76"/>
      <c r="E39" s="113"/>
      <c r="F39" s="113"/>
      <c r="G39" s="113"/>
      <c r="H39" s="113"/>
      <c r="I39" s="113"/>
      <c r="J39" s="113"/>
      <c r="K39" s="113"/>
      <c r="L39" s="113"/>
      <c r="M39" s="113"/>
      <c r="N39" s="113"/>
      <c r="O39" s="113"/>
      <c r="P39" s="113"/>
      <c r="Q39" s="113"/>
      <c r="R39" s="113"/>
      <c r="S39" s="113"/>
      <c r="T39" s="113"/>
      <c r="U39" s="113"/>
      <c r="V39" s="113"/>
      <c r="W39" s="113"/>
      <c r="X39" s="113"/>
      <c r="Y39" s="113"/>
      <c r="Z39" s="113"/>
      <c r="AA39" s="113"/>
    </row>
    <row r="40" spans="1:27" x14ac:dyDescent="0.25">
      <c r="A40" s="76"/>
      <c r="B40" s="76"/>
      <c r="C40" s="76"/>
      <c r="D40" s="76"/>
      <c r="E40" s="113"/>
      <c r="F40" s="113"/>
      <c r="G40" s="113"/>
      <c r="H40" s="113"/>
      <c r="I40" s="113"/>
      <c r="J40" s="113"/>
      <c r="K40" s="113"/>
      <c r="L40" s="113"/>
      <c r="M40" s="113"/>
      <c r="N40" s="113"/>
      <c r="O40" s="113"/>
      <c r="P40" s="113"/>
      <c r="Q40" s="113"/>
      <c r="R40" s="113"/>
      <c r="S40" s="113"/>
      <c r="T40" s="113"/>
      <c r="U40" s="113"/>
      <c r="V40" s="113"/>
      <c r="W40" s="113"/>
      <c r="X40" s="113"/>
      <c r="Y40" s="113"/>
      <c r="Z40" s="113"/>
      <c r="AA40" s="113"/>
    </row>
    <row r="41" spans="1:27" x14ac:dyDescent="0.25">
      <c r="A41" s="76"/>
      <c r="B41" s="76"/>
      <c r="C41" s="76"/>
      <c r="D41" s="76"/>
      <c r="E41" s="113"/>
      <c r="F41" s="113"/>
      <c r="G41" s="113"/>
      <c r="H41" s="113"/>
      <c r="I41" s="113"/>
      <c r="J41" s="113"/>
      <c r="K41" s="113"/>
      <c r="L41" s="113"/>
      <c r="M41" s="113"/>
      <c r="N41" s="113"/>
      <c r="O41" s="113"/>
      <c r="P41" s="113"/>
      <c r="Q41" s="113"/>
      <c r="R41" s="113"/>
      <c r="S41" s="113"/>
      <c r="T41" s="113"/>
      <c r="U41" s="113"/>
      <c r="V41" s="113"/>
      <c r="W41" s="113"/>
      <c r="X41" s="113"/>
      <c r="Y41" s="113"/>
      <c r="Z41" s="113"/>
      <c r="AA41" s="113"/>
    </row>
    <row r="42" spans="1:27" x14ac:dyDescent="0.25">
      <c r="A42" s="76"/>
      <c r="B42" s="76"/>
      <c r="C42" s="76"/>
      <c r="D42" s="76"/>
      <c r="E42" s="113"/>
      <c r="F42" s="113"/>
      <c r="G42" s="113"/>
      <c r="H42" s="113"/>
      <c r="I42" s="113"/>
      <c r="J42" s="113"/>
      <c r="K42" s="113"/>
      <c r="L42" s="113"/>
      <c r="M42" s="113"/>
      <c r="N42" s="113"/>
      <c r="O42" s="113"/>
      <c r="P42" s="113"/>
      <c r="Q42" s="113"/>
      <c r="R42" s="113"/>
      <c r="S42" s="113"/>
      <c r="T42" s="113"/>
      <c r="U42" s="113"/>
      <c r="V42" s="113"/>
      <c r="W42" s="113"/>
      <c r="X42" s="113"/>
      <c r="Y42" s="113"/>
      <c r="Z42" s="113"/>
      <c r="AA42" s="113"/>
    </row>
    <row r="43" spans="1:27" x14ac:dyDescent="0.25">
      <c r="A43" s="76"/>
      <c r="B43" s="76"/>
      <c r="C43" s="76"/>
      <c r="D43" s="76"/>
      <c r="E43" s="113"/>
      <c r="F43" s="113"/>
      <c r="G43" s="113"/>
      <c r="H43" s="113"/>
      <c r="I43" s="113"/>
      <c r="J43" s="113"/>
      <c r="K43" s="113"/>
      <c r="L43" s="113"/>
      <c r="M43" s="113"/>
      <c r="N43" s="113"/>
      <c r="O43" s="113"/>
      <c r="P43" s="113"/>
      <c r="Q43" s="113"/>
      <c r="R43" s="113"/>
      <c r="S43" s="113"/>
      <c r="T43" s="113"/>
      <c r="U43" s="113"/>
      <c r="V43" s="113"/>
      <c r="W43" s="113"/>
      <c r="X43" s="113"/>
      <c r="Y43" s="113"/>
      <c r="Z43" s="113"/>
      <c r="AA43" s="113"/>
    </row>
    <row r="44" spans="1:27" x14ac:dyDescent="0.25">
      <c r="A44" s="76"/>
      <c r="B44" s="76"/>
      <c r="C44" s="76"/>
      <c r="D44" s="76"/>
      <c r="E44" s="113"/>
      <c r="F44" s="113"/>
      <c r="G44" s="113"/>
      <c r="H44" s="113"/>
      <c r="I44" s="113"/>
      <c r="J44" s="113"/>
      <c r="K44" s="113"/>
      <c r="L44" s="113"/>
      <c r="M44" s="113"/>
      <c r="N44" s="113"/>
      <c r="O44" s="113"/>
      <c r="P44" s="113"/>
      <c r="Q44" s="113"/>
      <c r="R44" s="113"/>
      <c r="S44" s="113"/>
      <c r="T44" s="113"/>
      <c r="U44" s="113"/>
      <c r="V44" s="113"/>
      <c r="W44" s="113"/>
      <c r="X44" s="113"/>
      <c r="Y44" s="113"/>
      <c r="Z44" s="113"/>
      <c r="AA44" s="113"/>
    </row>
    <row r="45" spans="1:27" x14ac:dyDescent="0.25">
      <c r="A45" s="76"/>
      <c r="B45" s="76"/>
      <c r="C45" s="76"/>
      <c r="D45" s="76"/>
      <c r="E45" s="113"/>
      <c r="F45" s="113"/>
      <c r="G45" s="113"/>
      <c r="H45" s="113"/>
      <c r="I45" s="113"/>
      <c r="J45" s="113"/>
      <c r="K45" s="113"/>
      <c r="L45" s="113"/>
      <c r="M45" s="113"/>
      <c r="N45" s="113"/>
      <c r="O45" s="113"/>
      <c r="P45" s="113"/>
      <c r="Q45" s="113"/>
      <c r="R45" s="113"/>
      <c r="S45" s="113"/>
      <c r="T45" s="113"/>
      <c r="U45" s="113"/>
      <c r="V45" s="113"/>
      <c r="W45" s="113"/>
      <c r="X45" s="113"/>
      <c r="Y45" s="113"/>
      <c r="Z45" s="113"/>
      <c r="AA45" s="113"/>
    </row>
    <row r="46" spans="1:27" x14ac:dyDescent="0.25">
      <c r="A46" s="76"/>
      <c r="B46" s="76"/>
      <c r="C46" s="76"/>
      <c r="D46" s="76"/>
      <c r="E46" s="113"/>
      <c r="F46" s="113"/>
      <c r="G46" s="113"/>
      <c r="H46" s="113"/>
      <c r="I46" s="113"/>
      <c r="J46" s="113"/>
      <c r="K46" s="113"/>
      <c r="L46" s="113"/>
      <c r="M46" s="113"/>
      <c r="N46" s="113"/>
      <c r="O46" s="113"/>
      <c r="P46" s="113"/>
      <c r="Q46" s="113"/>
      <c r="R46" s="113"/>
      <c r="S46" s="113"/>
      <c r="T46" s="113"/>
      <c r="U46" s="113"/>
      <c r="V46" s="113"/>
      <c r="W46" s="113"/>
      <c r="X46" s="113"/>
      <c r="Y46" s="113"/>
      <c r="Z46" s="113"/>
      <c r="AA46" s="113"/>
    </row>
    <row r="47" spans="1:27" x14ac:dyDescent="0.25">
      <c r="A47" s="76"/>
      <c r="B47" s="76"/>
      <c r="C47" s="76"/>
      <c r="D47" s="76"/>
      <c r="E47" s="113"/>
      <c r="F47" s="113"/>
      <c r="G47" s="113"/>
      <c r="H47" s="113"/>
      <c r="I47" s="113"/>
      <c r="J47" s="113"/>
      <c r="K47" s="113"/>
      <c r="L47" s="113"/>
      <c r="M47" s="113"/>
      <c r="N47" s="113"/>
      <c r="O47" s="113"/>
      <c r="P47" s="113"/>
      <c r="Q47" s="113"/>
      <c r="R47" s="113"/>
      <c r="S47" s="113"/>
      <c r="T47" s="113"/>
      <c r="U47" s="113"/>
      <c r="V47" s="113"/>
      <c r="W47" s="113"/>
      <c r="X47" s="113"/>
      <c r="Y47" s="113"/>
      <c r="Z47" s="113"/>
      <c r="AA47" s="113"/>
    </row>
    <row r="48" spans="1:27" x14ac:dyDescent="0.25">
      <c r="A48" s="76"/>
      <c r="B48" s="76"/>
      <c r="C48" s="76"/>
      <c r="D48" s="76"/>
      <c r="E48" s="113"/>
      <c r="F48" s="113"/>
      <c r="G48" s="113"/>
      <c r="H48" s="113"/>
      <c r="I48" s="113"/>
      <c r="J48" s="113"/>
      <c r="K48" s="113"/>
      <c r="L48" s="113"/>
      <c r="M48" s="113"/>
      <c r="N48" s="113"/>
      <c r="O48" s="113"/>
      <c r="P48" s="113"/>
      <c r="Q48" s="113"/>
      <c r="R48" s="113"/>
      <c r="S48" s="113"/>
      <c r="T48" s="113"/>
      <c r="U48" s="113"/>
      <c r="V48" s="113"/>
      <c r="W48" s="113"/>
      <c r="X48" s="113"/>
      <c r="Y48" s="113"/>
      <c r="Z48" s="113"/>
      <c r="AA48" s="113"/>
    </row>
    <row r="49" spans="1:27" x14ac:dyDescent="0.25">
      <c r="A49" s="76"/>
      <c r="B49" s="76"/>
      <c r="C49" s="76"/>
      <c r="D49" s="76"/>
      <c r="E49" s="113"/>
      <c r="F49" s="113"/>
      <c r="G49" s="113"/>
      <c r="H49" s="113"/>
      <c r="I49" s="113"/>
      <c r="J49" s="113"/>
      <c r="K49" s="113"/>
      <c r="L49" s="113"/>
      <c r="M49" s="113"/>
      <c r="N49" s="113"/>
      <c r="O49" s="113"/>
      <c r="P49" s="113"/>
      <c r="Q49" s="113"/>
      <c r="R49" s="113"/>
      <c r="S49" s="113"/>
      <c r="T49" s="113"/>
      <c r="U49" s="113"/>
      <c r="V49" s="113"/>
      <c r="W49" s="113"/>
      <c r="X49" s="113"/>
      <c r="Y49" s="113"/>
      <c r="Z49" s="113"/>
      <c r="AA49" s="113"/>
    </row>
    <row r="50" spans="1:27" x14ac:dyDescent="0.25">
      <c r="A50" s="76"/>
      <c r="B50" s="76"/>
      <c r="C50" s="76"/>
      <c r="D50" s="76"/>
      <c r="E50" s="113"/>
      <c r="F50" s="113"/>
      <c r="G50" s="113"/>
      <c r="H50" s="113"/>
      <c r="I50" s="113"/>
      <c r="J50" s="113"/>
      <c r="K50" s="113"/>
      <c r="L50" s="113"/>
      <c r="M50" s="113"/>
      <c r="N50" s="113"/>
      <c r="O50" s="113"/>
      <c r="P50" s="113"/>
      <c r="Q50" s="113"/>
      <c r="R50" s="113"/>
      <c r="S50" s="113"/>
      <c r="T50" s="113"/>
      <c r="U50" s="113"/>
      <c r="V50" s="113"/>
      <c r="W50" s="113"/>
      <c r="X50" s="113"/>
      <c r="Y50" s="113"/>
      <c r="Z50" s="113"/>
      <c r="AA50" s="113"/>
    </row>
    <row r="51" spans="1:27" x14ac:dyDescent="0.25">
      <c r="A51" s="76"/>
      <c r="B51" s="76"/>
      <c r="C51" s="76"/>
      <c r="D51" s="76"/>
      <c r="E51" s="113"/>
      <c r="F51" s="113"/>
      <c r="G51" s="113"/>
      <c r="H51" s="113"/>
      <c r="I51" s="113"/>
      <c r="J51" s="113"/>
      <c r="K51" s="113"/>
      <c r="L51" s="113"/>
      <c r="M51" s="113"/>
      <c r="N51" s="113"/>
      <c r="O51" s="113"/>
      <c r="P51" s="113"/>
      <c r="Q51" s="113"/>
      <c r="R51" s="113"/>
      <c r="S51" s="113"/>
      <c r="T51" s="113"/>
      <c r="U51" s="113"/>
      <c r="V51" s="113"/>
      <c r="W51" s="113"/>
      <c r="X51" s="113"/>
      <c r="Y51" s="113"/>
      <c r="Z51" s="113"/>
      <c r="AA51" s="113"/>
    </row>
  </sheetData>
  <mergeCells count="13">
    <mergeCell ref="U2:W2"/>
    <mergeCell ref="X2:AA2"/>
    <mergeCell ref="S2:T2"/>
    <mergeCell ref="Q1:T1"/>
    <mergeCell ref="I1:P1"/>
    <mergeCell ref="B3:B4"/>
    <mergeCell ref="C3:C4"/>
    <mergeCell ref="E2:H2"/>
    <mergeCell ref="D3:D4"/>
    <mergeCell ref="Q2:R2"/>
    <mergeCell ref="K2:L2"/>
    <mergeCell ref="O2:P2"/>
    <mergeCell ref="M2:N2"/>
  </mergeCells>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Dashboard  (2)</vt:lpstr>
      <vt:lpstr>A.CoverPage</vt:lpstr>
      <vt:lpstr>0.INTRO</vt:lpstr>
      <vt:lpstr>1.HSSE</vt:lpstr>
      <vt:lpstr>2.QA-QC</vt:lpstr>
      <vt:lpstr>4.Progress</vt:lpstr>
      <vt:lpstr>5.Key Milestones </vt:lpstr>
      <vt:lpstr>6.Resources</vt:lpstr>
      <vt:lpstr>7.QtyTk</vt:lpstr>
      <vt:lpstr>8.Cost</vt:lpstr>
      <vt:lpstr>8.CO&amp;Trends</vt:lpstr>
      <vt:lpstr>9.POs</vt:lpstr>
      <vt:lpstr>11.Skyline</vt:lpstr>
      <vt:lpstr>12.T&amp;C</vt:lpstr>
      <vt:lpstr>'8.CO&amp;Trends'!Print_Area</vt:lpstr>
      <vt:lpstr>A.CoverPage!Print_Area</vt:lpstr>
      <vt:lpstr>'Dashboard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علياء الحربي Alya Alharbi</dc:creator>
  <cp:lastModifiedBy>علياء الحربي Alya Alharbi</cp:lastModifiedBy>
  <cp:lastPrinted>2017-11-14T12:12:31Z</cp:lastPrinted>
  <dcterms:created xsi:type="dcterms:W3CDTF">2014-10-29T16:18:05Z</dcterms:created>
  <dcterms:modified xsi:type="dcterms:W3CDTF">2021-10-13T10:58:01Z</dcterms:modified>
</cp:coreProperties>
</file>